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2"/>
  </bookViews>
  <sheets>
    <sheet name="OPĆI DIO" sheetId="1" r:id="rId1"/>
    <sheet name="PRIHODI" sheetId="2" r:id="rId2"/>
    <sheet name="RASHODI" sheetId="3" r:id="rId3"/>
  </sheets>
  <definedNames/>
  <calcPr fullCalcOnLoad="1"/>
</workbook>
</file>

<file path=xl/sharedStrings.xml><?xml version="1.0" encoding="utf-8"?>
<sst xmlns="http://schemas.openxmlformats.org/spreadsheetml/2006/main" count="250" uniqueCount="181">
  <si>
    <t>IZVJEŠTAJ O IZVRŠENJU FINANCIJSKOG PLANA OSNOVNE ŠKOLE  GRUDA                                                     ZA RAZDOBLJE    01.01.-30.06.2023.</t>
  </si>
  <si>
    <t>OPĆI DIO</t>
  </si>
  <si>
    <t>PRIHODI I RASHODI</t>
  </si>
  <si>
    <t xml:space="preserve">    IZVRŠENJE                  1.-06.2022.</t>
  </si>
  <si>
    <t>TEKUĆI  PLAN 2023.</t>
  </si>
  <si>
    <t xml:space="preserve">      IZVRŠENJE      1.-06. 2023.                                              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</si>
  <si>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</si>
  <si>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</si>
  <si>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</si>
  <si>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</si>
  <si>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</si>
  <si>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</si>
  <si>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</si>
  <si>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 xml:space="preserve">Izvještaj o izvršenju financijskog plana  za razdoblje od 01.01.2023. do 30.06.2023. Klasa: Ur. broj: </t>
  </si>
  <si>
    <t>400-01/23-01/6-2117-33-03/01-23-1</t>
  </si>
  <si>
    <t>Oznaka</t>
  </si>
  <si>
    <t>Izvršenje prethodne godine (1.)</t>
  </si>
  <si>
    <t>Tekući plan (2.)</t>
  </si>
  <si>
    <t>Izvršenjetekuće godine (3.)</t>
  </si>
  <si>
    <t>Indeks 3./1. (4.)</t>
  </si>
  <si>
    <t>Indeks 3./2. (5.)</t>
  </si>
  <si>
    <t>OSNOVNA ŠKOLA GRUDA</t>
  </si>
  <si>
    <t>SVEUKUPNO</t>
  </si>
  <si>
    <t>Izvor 1.1        Opći prihodi i primici</t>
  </si>
  <si>
    <t>Izvor 1.1.1     Opći prihodi i primici</t>
  </si>
  <si>
    <t>671 Prihodi iz nadležnog proračuna za financiranje redovne djelatnosti proračunskih korisnika</t>
  </si>
  <si>
    <t>Izvor 3.2         Vlastiti prihodi-proračunski korisnici</t>
  </si>
  <si>
    <t>Izvor 3.2.1      Vlastiti prihodi-proračunski korisnici</t>
  </si>
  <si>
    <t xml:space="preserve">         6.4.1      Prihodi od financijske imovine</t>
  </si>
  <si>
    <t xml:space="preserve">         6.6.1      Prihodi od prodaje proizvoda i robe te pruženih usluga</t>
  </si>
  <si>
    <t>Izvor 3.2.2      Vlastiti prihodi proračunski korisnici-prenesena sredstva</t>
  </si>
  <si>
    <t xml:space="preserve">          922        Višak/manjak prihoda</t>
  </si>
  <si>
    <t>Izvor 4.3.         Prihodi za posebne namjene</t>
  </si>
  <si>
    <t>Izvor 4.3.1         Prihodi za posebne namjene</t>
  </si>
  <si>
    <t>652        Prihodi po posebnim propisima</t>
  </si>
  <si>
    <t>Izvor 4.3.2       Prihodi za posebne namjene-prenesena sredstva</t>
  </si>
  <si>
    <t xml:space="preserve">         922        Višak/manjak prihoda</t>
  </si>
  <si>
    <t>Izvor 4.4         Decentralizirana sredstva</t>
  </si>
  <si>
    <t>Izvor 4.4.1      Decentralizirana sredstva</t>
  </si>
  <si>
    <t>671       Prihodi iz nadležnog proračuna za financiranje redovne djelatnosti proračunskih korisnika</t>
  </si>
  <si>
    <t xml:space="preserve">Izvor 5.2.      Ostale pomoći    </t>
  </si>
  <si>
    <t xml:space="preserve">Izvor 5.2.1     Ostale pomoći    </t>
  </si>
  <si>
    <t xml:space="preserve">Izvor 5.6.      EU fondovi  </t>
  </si>
  <si>
    <t xml:space="preserve">Izvor 5.6.1    Eu fondovi   </t>
  </si>
  <si>
    <t xml:space="preserve">Izvor 5.8.      Ostale pomoći- proračunski korisnici </t>
  </si>
  <si>
    <t xml:space="preserve">Izvor 5.8.1     Ostale pomoći- proračunski korisnici </t>
  </si>
  <si>
    <t>634     Pomoći od izvanproračunskih korisnika</t>
  </si>
  <si>
    <t>636     Pomoći proračunskim korisnika iz proračuna koji im nije nadležan</t>
  </si>
  <si>
    <t xml:space="preserve">Izvor 5.8.2     Ostale pomoći- proračunski korisnici-prenesena sredstva </t>
  </si>
  <si>
    <t>922      Višak/manjak prihoda</t>
  </si>
  <si>
    <t>Izvor 6.2         Donacije-proračunski korisnici</t>
  </si>
  <si>
    <t>Izvor 6.2.1      Donacije-proračunski korisnici</t>
  </si>
  <si>
    <t>663       Donacije od pravnih i fizičkih osoba izvan općeg proračuna</t>
  </si>
  <si>
    <t>Izvor 6.2.2     Donacije-proračunski korisnici-prenesena sredstva</t>
  </si>
  <si>
    <t>922       Višak/ manjak prihoda</t>
  </si>
  <si>
    <t>Izvor  7.2. Prihodi od prodaje ili zamjene nefinancijske imovine PK</t>
  </si>
  <si>
    <t>Izvor  7.2.1 Prihodi od prodaje ili zamjene nefinancijske imovine PK</t>
  </si>
  <si>
    <r>
      <t xml:space="preserve"> </t>
    </r>
    <r>
      <rPr>
        <b/>
        <sz val="10"/>
        <color indexed="8"/>
        <rFont val="Verdana"/>
        <family val="2"/>
      </rPr>
      <t xml:space="preserve">Izvještaj o izvršenju financijskog plana za razdoblje 01.01.-30.062023., Klasa: Ur. broj: </t>
    </r>
  </si>
  <si>
    <t>Izvršenje prethodne godine(1)</t>
  </si>
  <si>
    <t>Izvršenje tekuće godine(3.)</t>
  </si>
  <si>
    <t>Indeks 3./1.. (4.)</t>
  </si>
  <si>
    <t>Indeks 3/2. (5.)</t>
  </si>
  <si>
    <t xml:space="preserve">Program EU projekti </t>
  </si>
  <si>
    <t>Aktivnost EU soc.fond- Projekt zajedno možemo sve</t>
  </si>
  <si>
    <t>Izvor 1.1 Opći prihodi i prmici</t>
  </si>
  <si>
    <t>Izvor 1.1.1 Opći prihodi i prmici</t>
  </si>
  <si>
    <t>31                    Rashodi za zaposlene</t>
  </si>
  <si>
    <t>311                  Plaće( bruto)</t>
  </si>
  <si>
    <t>312                  Ostali rashodi za zaposlene</t>
  </si>
  <si>
    <t>313                  Doprinosi na plaće</t>
  </si>
  <si>
    <t>32                    Materijalni rashodi</t>
  </si>
  <si>
    <t>321                  Naknade troškova zaposlenima</t>
  </si>
  <si>
    <t>Izvor 5.6 Fondovi EU</t>
  </si>
  <si>
    <t>Izvor 5.6.1 Fondovi EU</t>
  </si>
  <si>
    <t>31                     Rashodi za zaposlene</t>
  </si>
  <si>
    <t>311                   Plaće(bruto)</t>
  </si>
  <si>
    <t>312                   Ostali rashodi za zaposlene</t>
  </si>
  <si>
    <t>313                   Doprinosi na plaće</t>
  </si>
  <si>
    <t>32                     Materijalni rashodi</t>
  </si>
  <si>
    <t>321                   Naknade troškova zaposlenima</t>
  </si>
  <si>
    <t>Zakonski standard ustanova u obrazovanju</t>
  </si>
  <si>
    <t>Osiguravanje uvjeta rada za redovno poslovanje OŠ</t>
  </si>
  <si>
    <t>Izvor 4.4. Decentralizirana sredstva</t>
  </si>
  <si>
    <t>Izvor 4.4.1 Decentralizirana sredstva</t>
  </si>
  <si>
    <t>322                  Rashodi za materijal i energiju</t>
  </si>
  <si>
    <t>323                  Rashodi za usluge</t>
  </si>
  <si>
    <t>329                  Ostali nespomenuti rashodi poslovanja</t>
  </si>
  <si>
    <t>34                    Financijski rashodi</t>
  </si>
  <si>
    <t>343                  Ostali financijski rashodi</t>
  </si>
  <si>
    <t>Izvor 5.8. Ostale pomoći-proračunski korisnici</t>
  </si>
  <si>
    <t>Izvor 5.8.1 Ostale pomoći proračunski korisnici</t>
  </si>
  <si>
    <t>31                   Rashodi za zaposlene</t>
  </si>
  <si>
    <t>311                 Plaće(bruto)</t>
  </si>
  <si>
    <t>312                 Ostali rashodi za zaposlene</t>
  </si>
  <si>
    <t>313                 Doprinosi na plaće</t>
  </si>
  <si>
    <t>32                   Materijalni rashodi</t>
  </si>
  <si>
    <t>321                 Naknade troškova zaposlenima</t>
  </si>
  <si>
    <t>322                 Rashodi za materijal i energiju</t>
  </si>
  <si>
    <t>323                 Rashodi za usluge</t>
  </si>
  <si>
    <t>324                 Naknade troš.osobama izvan rad.odnosa</t>
  </si>
  <si>
    <t>329                 Ostali nespomenuti rashodi poslovanja</t>
  </si>
  <si>
    <t>34                   Financijski rashodi</t>
  </si>
  <si>
    <t>343                 ostali financijski rashodi</t>
  </si>
  <si>
    <t>45                  Dodatna ulaganja na građ.objektima</t>
  </si>
  <si>
    <t>451                Dodatna ulaganja na građ.objektima</t>
  </si>
  <si>
    <t>Izvor 5.8.2 Ostale pomoći pror.korisnici-prenesena sred.</t>
  </si>
  <si>
    <t>372                Naknade građ.i kućanstvima</t>
  </si>
  <si>
    <t>42                   Rashodi za nabavu proizv.dugotr.imovine</t>
  </si>
  <si>
    <t>422                 Postrojenja i oprema</t>
  </si>
  <si>
    <t>Aktivnost Investicijska ulaganja u OŠ</t>
  </si>
  <si>
    <t>Izvor 4.4 Decentralizirana sredstva</t>
  </si>
  <si>
    <t>Aktivnost Kapitalna ulaganja u OŠ</t>
  </si>
  <si>
    <t>45                   Rashodi za dodatna ulaganja na nef.imovini</t>
  </si>
  <si>
    <t>451                 Dodatna ulaganja na građevin.objektima</t>
  </si>
  <si>
    <t>Aktivnost Školska shema voća i mlijeka</t>
  </si>
  <si>
    <t>Izvor 5.2. Ostale pomoći</t>
  </si>
  <si>
    <t>Izvor 5.2.1 Ostale pomoći</t>
  </si>
  <si>
    <t>32                  Materijalni rashodi</t>
  </si>
  <si>
    <t>322                Rashodi za materijal i energiju</t>
  </si>
  <si>
    <t>Program ustanova u obrazovanju iznad standarda</t>
  </si>
  <si>
    <t>Aktivnost Poticanje demografskog razvitka</t>
  </si>
  <si>
    <t>Izvor 1.1 Opći prihodi i primici</t>
  </si>
  <si>
    <t>Izvor 1.1.1 Opći prihodi i primici</t>
  </si>
  <si>
    <t xml:space="preserve">37                 Naknade građanima i kućanstvima na temelju                   osiguranja i druge naknade </t>
  </si>
  <si>
    <t>372              Ostale nakn.građan.i kućanst.iz proračuna</t>
  </si>
  <si>
    <t>Aktivnost Natjecanja iz znanja učenika</t>
  </si>
  <si>
    <t xml:space="preserve">     32                Materijalni rashodi</t>
  </si>
  <si>
    <t>322              Rashodi za materijal i energiju</t>
  </si>
  <si>
    <t>323              Rashodi za usluge</t>
  </si>
  <si>
    <t>329              Ostali nespomenuti rashodi poslovanja</t>
  </si>
  <si>
    <t>Aktivnost dodatna sredstva osiguranje uvjeta rada</t>
  </si>
  <si>
    <t>32                Materijalni rashodi</t>
  </si>
  <si>
    <t>321             Naknade troškova zaposlenima</t>
  </si>
  <si>
    <t>322             Rashodi za materijal i energiju</t>
  </si>
  <si>
    <t>Aktivnost  Nabava udžbenika za učenike OŠ</t>
  </si>
  <si>
    <t>Izvor 5.8. Ostale pomoći - proračunski korisnici</t>
  </si>
  <si>
    <t>42                Rashodi za nabavu proizv.dugotr.imovine</t>
  </si>
  <si>
    <t>424              Knjige, umjetnička djela i ostale izložb.vrijedn.</t>
  </si>
  <si>
    <t xml:space="preserve">             Aktivnost  Programi školskog kurikuluma</t>
  </si>
  <si>
    <t>Izvor 5.8.1 Ostale pomoći-proračunski korisnici</t>
  </si>
  <si>
    <t>422              Postrojenja i oprema</t>
  </si>
  <si>
    <t xml:space="preserve">         Aktivnost: organizacija prehrane u OŠ</t>
  </si>
  <si>
    <t xml:space="preserve"> Izvor  5.8.1    ostale pomoći proračunski korisnici </t>
  </si>
  <si>
    <t>322              rashodi za materijal i energiju</t>
  </si>
  <si>
    <t xml:space="preserve">           Aktivnost   Opskrba školskih ustanova higijenskim potrepštinama </t>
  </si>
  <si>
    <t xml:space="preserve">Izvor   5.8.1 ostale pomoći proračunski korisnici       </t>
  </si>
  <si>
    <t>381               tekuće donacije</t>
  </si>
  <si>
    <t xml:space="preserve">               Aktivnost Ostale aktivnosti OŠ</t>
  </si>
  <si>
    <t xml:space="preserve">       Izvor 4.3. Prihodi za posebne namjene-prorač.korisnici</t>
  </si>
  <si>
    <t>Izvor 4.3.1 Prihodi za posebne namjene-prorač.korisnici</t>
  </si>
  <si>
    <t>Izvor 6.2. Donacije-proračunski korisnici</t>
  </si>
  <si>
    <t>Izvor 6.2.1 Donacije-proračunski korisnici</t>
  </si>
  <si>
    <t>Izvor 6.2.2 Donacije proračunski korisnici-prenesena sred.</t>
  </si>
  <si>
    <t xml:space="preserve">     Aktivnost  Dodatne djelatnosti OŠ</t>
  </si>
  <si>
    <t>Izvor 3.2. Vlastiti prihodi-proračunski korisnici</t>
  </si>
  <si>
    <t>Izvor 3.2.1 Vlastiti prihodi-proračunski korisnici</t>
  </si>
  <si>
    <t>329                 ostali nespomenuti rashodi</t>
  </si>
  <si>
    <t xml:space="preserve">343                  ostali financijski rashodi </t>
  </si>
  <si>
    <t>42                    postrojenje i oprema</t>
  </si>
  <si>
    <t xml:space="preserve">422                  postrojenje i oprema                  </t>
  </si>
  <si>
    <t>Izvor 3.2.2 Vlastiti prihodi-proračunski korisnici-prenesena sredstva</t>
  </si>
  <si>
    <t>42                    Rashodi za nabavu proizv.dugotr.imovine</t>
  </si>
  <si>
    <t>424                  Knjige, umjetn. djela i ostale izložb.vrijedn.</t>
  </si>
  <si>
    <t xml:space="preserve"> Aktivnost Produženi boravak</t>
  </si>
  <si>
    <t>Izvor 1.1. Opći prihodi i primici</t>
  </si>
  <si>
    <t>Izvor 4.3. Prihodi za posebne namjene-prorač.korisnici</t>
  </si>
  <si>
    <t>323                Rashodi za usluge</t>
  </si>
  <si>
    <t>Izvor 5.2 Ostale pomoći</t>
  </si>
  <si>
    <t xml:space="preserve">    31                  Rashodi za zaposlene</t>
  </si>
  <si>
    <t>311               Plaće(bruto)</t>
  </si>
  <si>
    <t>312               Ostali rashodi za zaposlene</t>
  </si>
  <si>
    <t>313               Doprinosi na plaće</t>
  </si>
  <si>
    <t>32                 Materijalni rashodi</t>
  </si>
  <si>
    <t>321               Naknade troškova zaposlenima</t>
  </si>
  <si>
    <t>322               Rashodi za materijal i energiju</t>
  </si>
  <si>
    <t>Izvor 4.3.2 Prihodi za posebne namjene-prorač.korisnici-prenesena sredstva</t>
  </si>
  <si>
    <t>92                 Rezultat poslovanja</t>
  </si>
  <si>
    <t>922                Višak/manjak poslovanja</t>
  </si>
  <si>
    <t>Izvor 7.2 Prihodi od prodajeili zamjene nefinancijske imovine PK</t>
  </si>
  <si>
    <t xml:space="preserve">Izvor 7.2.1 </t>
  </si>
  <si>
    <t>322         rashodi za materijal i energiju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</si>
</sst>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k_n_-;\-* #,##0.00\ _k_n_-;_-* &quot;-&quot;??\ _k_n_-;_-@_-"/>
    <numFmt numFmtId="177" formatCode="_-* #,##0\ _k_n_-;\-* #,##0\ _k_n_-;_-* &quot;-&quot;\ _k_n_-;_-@_-"/>
  </numFmts>
  <fonts count="86">
    <font>
      <sz val="11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7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Verdana"/>
      <family val="2"/>
    </font>
    <font>
      <b/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4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7"/>
      <color theme="1"/>
      <name val="Verdana"/>
      <family val="2"/>
    </font>
    <font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7"/>
      <color theme="1"/>
      <name val="Verdana"/>
      <family val="2"/>
    </font>
    <font>
      <b/>
      <sz val="8"/>
      <color rgb="FF000000"/>
      <name val="Verdana"/>
      <family val="2"/>
    </font>
    <font>
      <b/>
      <sz val="10"/>
      <color rgb="FF000000"/>
      <name val="Arial"/>
      <family val="2"/>
    </font>
    <font>
      <b/>
      <sz val="7"/>
      <color rgb="FF000000"/>
      <name val="Verdana"/>
      <family val="2"/>
    </font>
    <font>
      <b/>
      <sz val="10"/>
      <color theme="0"/>
      <name val="Verdana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 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Verdana"/>
      <family val="2"/>
    </font>
    <font>
      <b/>
      <sz val="10"/>
      <color rgb="FF000000"/>
      <name val="Calibri"/>
      <family val="2"/>
    </font>
    <font>
      <b/>
      <sz val="10"/>
      <color theme="1"/>
      <name val="Arial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sz val="10"/>
      <color theme="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4" fontId="65" fillId="33" borderId="0" xfId="0" applyNumberFormat="1" applyFont="1" applyFill="1" applyAlignment="1">
      <alignment/>
    </xf>
    <xf numFmtId="4" fontId="65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4" fontId="68" fillId="0" borderId="0" xfId="0" applyNumberFormat="1" applyFont="1" applyAlignment="1">
      <alignment/>
    </xf>
    <xf numFmtId="4" fontId="69" fillId="0" borderId="10" xfId="0" applyNumberFormat="1" applyFont="1" applyBorder="1" applyAlignment="1">
      <alignment horizontal="center" vertical="center" wrapText="1"/>
    </xf>
    <xf numFmtId="4" fontId="70" fillId="34" borderId="11" xfId="0" applyNumberFormat="1" applyFont="1" applyFill="1" applyBorder="1" applyAlignment="1">
      <alignment horizontal="left" wrapText="1"/>
    </xf>
    <xf numFmtId="4" fontId="70" fillId="34" borderId="11" xfId="0" applyNumberFormat="1" applyFont="1" applyFill="1" applyBorder="1" applyAlignment="1">
      <alignment horizontal="right" wrapText="1"/>
    </xf>
    <xf numFmtId="4" fontId="71" fillId="34" borderId="11" xfId="0" applyNumberFormat="1" applyFont="1" applyFill="1" applyBorder="1" applyAlignment="1">
      <alignment horizontal="right" wrapText="1"/>
    </xf>
    <xf numFmtId="4" fontId="72" fillId="35" borderId="0" xfId="0" applyNumberFormat="1" applyFont="1" applyFill="1" applyAlignment="1">
      <alignment/>
    </xf>
    <xf numFmtId="4" fontId="73" fillId="35" borderId="11" xfId="0" applyNumberFormat="1" applyFont="1" applyFill="1" applyBorder="1" applyAlignment="1">
      <alignment horizontal="right" wrapText="1"/>
    </xf>
    <xf numFmtId="4" fontId="74" fillId="33" borderId="11" xfId="0" applyNumberFormat="1" applyFont="1" applyFill="1" applyBorder="1" applyAlignment="1">
      <alignment horizontal="left" wrapText="1"/>
    </xf>
    <xf numFmtId="4" fontId="70" fillId="8" borderId="11" xfId="0" applyNumberFormat="1" applyFont="1" applyFill="1" applyBorder="1" applyAlignment="1">
      <alignment horizontal="left" wrapText="1" indent="1"/>
    </xf>
    <xf numFmtId="4" fontId="70" fillId="8" borderId="11" xfId="0" applyNumberFormat="1" applyFont="1" applyFill="1" applyBorder="1" applyAlignment="1">
      <alignment horizontal="right" wrapText="1"/>
    </xf>
    <xf numFmtId="4" fontId="70" fillId="2" borderId="11" xfId="0" applyNumberFormat="1" applyFont="1" applyFill="1" applyBorder="1" applyAlignment="1">
      <alignment horizontal="left" wrapText="1" indent="1"/>
    </xf>
    <xf numFmtId="4" fontId="70" fillId="2" borderId="11" xfId="0" applyNumberFormat="1" applyFont="1" applyFill="1" applyBorder="1" applyAlignment="1">
      <alignment horizontal="right" wrapText="1"/>
    </xf>
    <xf numFmtId="4" fontId="70" fillId="36" borderId="11" xfId="0" applyNumberFormat="1" applyFont="1" applyFill="1" applyBorder="1" applyAlignment="1">
      <alignment horizontal="left" wrapText="1" indent="3"/>
    </xf>
    <xf numFmtId="4" fontId="70" fillId="36" borderId="11" xfId="0" applyNumberFormat="1" applyFont="1" applyFill="1" applyBorder="1" applyAlignment="1">
      <alignment horizontal="right" wrapText="1"/>
    </xf>
    <xf numFmtId="4" fontId="70" fillId="36" borderId="11" xfId="0" applyNumberFormat="1" applyFont="1" applyFill="1" applyBorder="1" applyAlignment="1">
      <alignment wrapText="1"/>
    </xf>
    <xf numFmtId="4" fontId="70" fillId="37" borderId="11" xfId="0" applyNumberFormat="1" applyFont="1" applyFill="1" applyBorder="1" applyAlignment="1">
      <alignment horizontal="left" wrapText="1" indent="3"/>
    </xf>
    <xf numFmtId="4" fontId="70" fillId="37" borderId="11" xfId="0" applyNumberFormat="1" applyFont="1" applyFill="1" applyBorder="1" applyAlignment="1">
      <alignment horizontal="right" wrapText="1"/>
    </xf>
    <xf numFmtId="4" fontId="70" fillId="37" borderId="11" xfId="0" applyNumberFormat="1" applyFont="1" applyFill="1" applyBorder="1" applyAlignment="1">
      <alignment wrapText="1"/>
    </xf>
    <xf numFmtId="4" fontId="75" fillId="38" borderId="11" xfId="0" applyNumberFormat="1" applyFont="1" applyFill="1" applyBorder="1" applyAlignment="1">
      <alignment horizontal="left" wrapText="1" indent="5"/>
    </xf>
    <xf numFmtId="4" fontId="75" fillId="38" borderId="11" xfId="0" applyNumberFormat="1" applyFont="1" applyFill="1" applyBorder="1" applyAlignment="1">
      <alignment wrapText="1"/>
    </xf>
    <xf numFmtId="4" fontId="75" fillId="38" borderId="11" xfId="0" applyNumberFormat="1" applyFont="1" applyFill="1" applyBorder="1" applyAlignment="1">
      <alignment horizontal="right" wrapText="1"/>
    </xf>
    <xf numFmtId="4" fontId="75" fillId="34" borderId="11" xfId="0" applyNumberFormat="1" applyFont="1" applyFill="1" applyBorder="1" applyAlignment="1">
      <alignment horizontal="left" wrapText="1" indent="5"/>
    </xf>
    <xf numFmtId="4" fontId="75" fillId="34" borderId="11" xfId="0" applyNumberFormat="1" applyFont="1" applyFill="1" applyBorder="1" applyAlignment="1">
      <alignment wrapText="1"/>
    </xf>
    <xf numFmtId="4" fontId="75" fillId="34" borderId="11" xfId="0" applyNumberFormat="1" applyFont="1" applyFill="1" applyBorder="1" applyAlignment="1">
      <alignment horizontal="right" wrapText="1"/>
    </xf>
    <xf numFmtId="4" fontId="75" fillId="36" borderId="11" xfId="0" applyNumberFormat="1" applyFont="1" applyFill="1" applyBorder="1" applyAlignment="1">
      <alignment horizontal="right" wrapText="1"/>
    </xf>
    <xf numFmtId="4" fontId="75" fillId="37" borderId="11" xfId="0" applyNumberFormat="1" applyFont="1" applyFill="1" applyBorder="1" applyAlignment="1">
      <alignment horizontal="right" wrapText="1"/>
    </xf>
    <xf numFmtId="4" fontId="70" fillId="14" borderId="11" xfId="0" applyNumberFormat="1" applyFont="1" applyFill="1" applyBorder="1" applyAlignment="1">
      <alignment horizontal="left" wrapText="1" indent="5"/>
    </xf>
    <xf numFmtId="4" fontId="75" fillId="14" borderId="11" xfId="0" applyNumberFormat="1" applyFont="1" applyFill="1" applyBorder="1" applyAlignment="1">
      <alignment horizontal="right" wrapText="1"/>
    </xf>
    <xf numFmtId="4" fontId="70" fillId="14" borderId="11" xfId="0" applyNumberFormat="1" applyFont="1" applyFill="1" applyBorder="1" applyAlignment="1">
      <alignment horizontal="right" wrapText="1"/>
    </xf>
    <xf numFmtId="4" fontId="70" fillId="14" borderId="11" xfId="0" applyNumberFormat="1" applyFont="1" applyFill="1" applyBorder="1" applyAlignment="1">
      <alignment wrapText="1"/>
    </xf>
    <xf numFmtId="4" fontId="75" fillId="14" borderId="11" xfId="0" applyNumberFormat="1" applyFont="1" applyFill="1" applyBorder="1" applyAlignment="1">
      <alignment wrapText="1"/>
    </xf>
    <xf numFmtId="4" fontId="70" fillId="8" borderId="11" xfId="0" applyNumberFormat="1" applyFont="1" applyFill="1" applyBorder="1" applyAlignment="1">
      <alignment horizontal="left" wrapText="1" indent="5"/>
    </xf>
    <xf numFmtId="4" fontId="75" fillId="8" borderId="11" xfId="0" applyNumberFormat="1" applyFont="1" applyFill="1" applyBorder="1" applyAlignment="1">
      <alignment horizontal="right" wrapText="1"/>
    </xf>
    <xf numFmtId="4" fontId="75" fillId="8" borderId="11" xfId="0" applyNumberFormat="1" applyFont="1" applyFill="1" applyBorder="1" applyAlignment="1">
      <alignment wrapText="1"/>
    </xf>
    <xf numFmtId="4" fontId="70" fillId="36" borderId="11" xfId="0" applyNumberFormat="1" applyFont="1" applyFill="1" applyBorder="1" applyAlignment="1">
      <alignment horizontal="left" wrapText="1" indent="5"/>
    </xf>
    <xf numFmtId="4" fontId="75" fillId="36" borderId="11" xfId="0" applyNumberFormat="1" applyFont="1" applyFill="1" applyBorder="1" applyAlignment="1">
      <alignment wrapText="1"/>
    </xf>
    <xf numFmtId="4" fontId="70" fillId="37" borderId="11" xfId="0" applyNumberFormat="1" applyFont="1" applyFill="1" applyBorder="1" applyAlignment="1">
      <alignment horizontal="left" wrapText="1" indent="5"/>
    </xf>
    <xf numFmtId="4" fontId="75" fillId="37" borderId="11" xfId="0" applyNumberFormat="1" applyFont="1" applyFill="1" applyBorder="1" applyAlignment="1">
      <alignment wrapText="1"/>
    </xf>
    <xf numFmtId="0" fontId="75" fillId="38" borderId="11" xfId="0" applyNumberFormat="1" applyFont="1" applyFill="1" applyBorder="1" applyAlignment="1">
      <alignment horizontal="left" wrapText="1" indent="5"/>
    </xf>
    <xf numFmtId="0" fontId="75" fillId="34" borderId="11" xfId="0" applyNumberFormat="1" applyFont="1" applyFill="1" applyBorder="1" applyAlignment="1">
      <alignment horizontal="left" wrapText="1" indent="5"/>
    </xf>
    <xf numFmtId="4" fontId="70" fillId="2" borderId="11" xfId="0" applyNumberFormat="1" applyFont="1" applyFill="1" applyBorder="1" applyAlignment="1">
      <alignment horizontal="left" wrapText="1" indent="3"/>
    </xf>
    <xf numFmtId="4" fontId="75" fillId="2" borderId="11" xfId="0" applyNumberFormat="1" applyFont="1" applyFill="1" applyBorder="1" applyAlignment="1">
      <alignment wrapText="1"/>
    </xf>
    <xf numFmtId="4" fontId="70" fillId="2" borderId="11" xfId="0" applyNumberFormat="1" applyFont="1" applyFill="1" applyBorder="1" applyAlignment="1">
      <alignment horizontal="left" wrapText="1" indent="5"/>
    </xf>
    <xf numFmtId="4" fontId="75" fillId="2" borderId="11" xfId="0" applyNumberFormat="1" applyFont="1" applyFill="1" applyBorder="1" applyAlignment="1">
      <alignment horizontal="right" wrapText="1"/>
    </xf>
    <xf numFmtId="4" fontId="75" fillId="33" borderId="11" xfId="0" applyNumberFormat="1" applyFont="1" applyFill="1" applyBorder="1" applyAlignment="1">
      <alignment horizontal="left" wrapText="1" indent="5"/>
    </xf>
    <xf numFmtId="4" fontId="75" fillId="33" borderId="11" xfId="0" applyNumberFormat="1" applyFont="1" applyFill="1" applyBorder="1" applyAlignment="1">
      <alignment wrapText="1"/>
    </xf>
    <xf numFmtId="4" fontId="75" fillId="33" borderId="11" xfId="0" applyNumberFormat="1" applyFont="1" applyFill="1" applyBorder="1" applyAlignment="1">
      <alignment horizontal="right" wrapText="1"/>
    </xf>
    <xf numFmtId="4" fontId="70" fillId="34" borderId="11" xfId="0" applyNumberFormat="1" applyFont="1" applyFill="1" applyBorder="1" applyAlignment="1">
      <alignment horizontal="left" wrapText="1" indent="3"/>
    </xf>
    <xf numFmtId="4" fontId="70" fillId="34" borderId="11" xfId="0" applyNumberFormat="1" applyFont="1" applyFill="1" applyBorder="1" applyAlignment="1">
      <alignment wrapText="1"/>
    </xf>
    <xf numFmtId="4" fontId="70" fillId="2" borderId="11" xfId="0" applyNumberFormat="1" applyFont="1" applyFill="1" applyBorder="1" applyAlignment="1">
      <alignment wrapText="1"/>
    </xf>
    <xf numFmtId="4" fontId="75" fillId="33" borderId="11" xfId="0" applyNumberFormat="1" applyFont="1" applyFill="1" applyBorder="1" applyAlignment="1">
      <alignment horizontal="left" wrapText="1" indent="3"/>
    </xf>
    <xf numFmtId="4" fontId="70" fillId="33" borderId="11" xfId="0" applyNumberFormat="1" applyFont="1" applyFill="1" applyBorder="1" applyAlignment="1">
      <alignment wrapText="1"/>
    </xf>
    <xf numFmtId="4" fontId="70" fillId="33" borderId="11" xfId="0" applyNumberFormat="1" applyFont="1" applyFill="1" applyBorder="1" applyAlignment="1">
      <alignment horizontal="right" wrapText="1"/>
    </xf>
    <xf numFmtId="4" fontId="75" fillId="0" borderId="11" xfId="0" applyNumberFormat="1" applyFont="1" applyFill="1" applyBorder="1" applyAlignment="1">
      <alignment horizontal="left" wrapText="1" indent="5"/>
    </xf>
    <xf numFmtId="4" fontId="75" fillId="33" borderId="12" xfId="0" applyNumberFormat="1" applyFont="1" applyFill="1" applyBorder="1" applyAlignment="1">
      <alignment horizontal="left" wrapText="1" indent="5"/>
    </xf>
    <xf numFmtId="4" fontId="70" fillId="8" borderId="12" xfId="0" applyNumberFormat="1" applyFont="1" applyFill="1" applyBorder="1" applyAlignment="1">
      <alignment horizontal="left" wrapText="1" indent="5"/>
    </xf>
    <xf numFmtId="4" fontId="75" fillId="39" borderId="12" xfId="0" applyNumberFormat="1" applyFont="1" applyFill="1" applyBorder="1" applyAlignment="1">
      <alignment horizontal="left" wrapText="1" indent="5"/>
    </xf>
    <xf numFmtId="4" fontId="75" fillId="39" borderId="11" xfId="0" applyNumberFormat="1" applyFont="1" applyFill="1" applyBorder="1" applyAlignment="1">
      <alignment horizontal="right" wrapText="1"/>
    </xf>
    <xf numFmtId="4" fontId="75" fillId="39" borderId="11" xfId="0" applyNumberFormat="1" applyFont="1" applyFill="1" applyBorder="1" applyAlignment="1">
      <alignment wrapText="1"/>
    </xf>
    <xf numFmtId="4" fontId="75" fillId="34" borderId="12" xfId="0" applyNumberFormat="1" applyFont="1" applyFill="1" applyBorder="1" applyAlignment="1">
      <alignment horizontal="left" wrapText="1" indent="5"/>
    </xf>
    <xf numFmtId="4" fontId="76" fillId="2" borderId="13" xfId="0" applyNumberFormat="1" applyFont="1" applyFill="1" applyBorder="1" applyAlignment="1">
      <alignment/>
    </xf>
    <xf numFmtId="4" fontId="76" fillId="36" borderId="13" xfId="0" applyNumberFormat="1" applyFont="1" applyFill="1" applyBorder="1" applyAlignment="1">
      <alignment/>
    </xf>
    <xf numFmtId="4" fontId="70" fillId="37" borderId="14" xfId="0" applyNumberFormat="1" applyFont="1" applyFill="1" applyBorder="1" applyAlignment="1">
      <alignment horizontal="left" wrapText="1" indent="3"/>
    </xf>
    <xf numFmtId="4" fontId="70" fillId="38" borderId="11" xfId="0" applyNumberFormat="1" applyFont="1" applyFill="1" applyBorder="1" applyAlignment="1">
      <alignment wrapText="1"/>
    </xf>
    <xf numFmtId="4" fontId="70" fillId="38" borderId="11" xfId="0" applyNumberFormat="1" applyFont="1" applyFill="1" applyBorder="1" applyAlignment="1">
      <alignment horizontal="right" wrapText="1"/>
    </xf>
    <xf numFmtId="4" fontId="77" fillId="34" borderId="11" xfId="0" applyNumberFormat="1" applyFont="1" applyFill="1" applyBorder="1" applyAlignment="1">
      <alignment wrapText="1"/>
    </xf>
    <xf numFmtId="4" fontId="2" fillId="34" borderId="11" xfId="0" applyNumberFormat="1" applyFont="1" applyFill="1" applyBorder="1" applyAlignment="1">
      <alignment horizontal="right" wrapText="1"/>
    </xf>
    <xf numFmtId="4" fontId="78" fillId="34" borderId="11" xfId="0" applyNumberFormat="1" applyFont="1" applyFill="1" applyBorder="1" applyAlignment="1">
      <alignment horizontal="right" wrapText="1"/>
    </xf>
    <xf numFmtId="4" fontId="78" fillId="34" borderId="11" xfId="0" applyNumberFormat="1" applyFont="1" applyFill="1" applyBorder="1" applyAlignment="1">
      <alignment wrapText="1"/>
    </xf>
    <xf numFmtId="4" fontId="75" fillId="38" borderId="11" xfId="0" applyNumberFormat="1" applyFont="1" applyFill="1" applyBorder="1" applyAlignment="1">
      <alignment horizontal="left" wrapText="1" indent="3"/>
    </xf>
    <xf numFmtId="4" fontId="75" fillId="0" borderId="11" xfId="0" applyNumberFormat="1" applyFont="1" applyFill="1" applyBorder="1" applyAlignment="1">
      <alignment wrapText="1"/>
    </xf>
    <xf numFmtId="4" fontId="75" fillId="0" borderId="11" xfId="0" applyNumberFormat="1" applyFont="1" applyFill="1" applyBorder="1" applyAlignment="1">
      <alignment horizontal="right" wrapText="1"/>
    </xf>
    <xf numFmtId="4" fontId="70" fillId="8" borderId="11" xfId="0" applyNumberFormat="1" applyFont="1" applyFill="1" applyBorder="1" applyAlignment="1">
      <alignment wrapText="1"/>
    </xf>
    <xf numFmtId="4" fontId="75" fillId="37" borderId="11" xfId="0" applyNumberFormat="1" applyFont="1" applyFill="1" applyBorder="1" applyAlignment="1">
      <alignment horizontal="left" wrapText="1" indent="5"/>
    </xf>
    <xf numFmtId="4" fontId="75" fillId="8" borderId="11" xfId="0" applyNumberFormat="1" applyFont="1" applyFill="1" applyBorder="1" applyAlignment="1">
      <alignment horizontal="left" wrapText="1" indent="5"/>
    </xf>
    <xf numFmtId="4" fontId="66" fillId="0" borderId="15" xfId="0" applyNumberFormat="1" applyFont="1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65" fillId="0" borderId="0" xfId="0" applyFont="1" applyAlignment="1">
      <alignment/>
    </xf>
    <xf numFmtId="0" fontId="68" fillId="0" borderId="0" xfId="0" applyFont="1" applyAlignment="1">
      <alignment/>
    </xf>
    <xf numFmtId="0" fontId="81" fillId="0" borderId="10" xfId="0" applyFont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left" wrapText="1"/>
    </xf>
    <xf numFmtId="4" fontId="73" fillId="33" borderId="11" xfId="0" applyNumberFormat="1" applyFont="1" applyFill="1" applyBorder="1" applyAlignment="1">
      <alignment horizontal="right" wrapText="1"/>
    </xf>
    <xf numFmtId="0" fontId="73" fillId="33" borderId="11" xfId="0" applyFont="1" applyFill="1" applyBorder="1" applyAlignment="1">
      <alignment horizontal="right" wrapText="1"/>
    </xf>
    <xf numFmtId="0" fontId="83" fillId="33" borderId="11" xfId="0" applyFont="1" applyFill="1" applyBorder="1" applyAlignment="1">
      <alignment horizontal="right" wrapText="1"/>
    </xf>
    <xf numFmtId="0" fontId="74" fillId="35" borderId="11" xfId="0" applyFont="1" applyFill="1" applyBorder="1" applyAlignment="1">
      <alignment horizontal="left" wrapText="1"/>
    </xf>
    <xf numFmtId="4" fontId="70" fillId="35" borderId="11" xfId="0" applyNumberFormat="1" applyFont="1" applyFill="1" applyBorder="1" applyAlignment="1">
      <alignment horizontal="right" wrapText="1"/>
    </xf>
    <xf numFmtId="4" fontId="74" fillId="35" borderId="11" xfId="0" applyNumberFormat="1" applyFont="1" applyFill="1" applyBorder="1" applyAlignment="1">
      <alignment horizontal="right" wrapText="1"/>
    </xf>
    <xf numFmtId="0" fontId="74" fillId="35" borderId="11" xfId="0" applyFont="1" applyFill="1" applyBorder="1" applyAlignment="1">
      <alignment horizontal="right" wrapText="1"/>
    </xf>
    <xf numFmtId="0" fontId="84" fillId="35" borderId="11" xfId="0" applyFont="1" applyFill="1" applyBorder="1" applyAlignment="1">
      <alignment horizontal="right" wrapText="1"/>
    </xf>
    <xf numFmtId="0" fontId="70" fillId="8" borderId="11" xfId="0" applyFont="1" applyFill="1" applyBorder="1" applyAlignment="1">
      <alignment horizontal="left" wrapText="1"/>
    </xf>
    <xf numFmtId="0" fontId="70" fillId="8" borderId="11" xfId="0" applyFont="1" applyFill="1" applyBorder="1" applyAlignment="1">
      <alignment horizontal="right" wrapText="1"/>
    </xf>
    <xf numFmtId="0" fontId="75" fillId="8" borderId="11" xfId="0" applyFont="1" applyFill="1" applyBorder="1" applyAlignment="1">
      <alignment horizontal="right" wrapText="1"/>
    </xf>
    <xf numFmtId="0" fontId="70" fillId="2" borderId="11" xfId="0" applyFont="1" applyFill="1" applyBorder="1" applyAlignment="1">
      <alignment horizontal="left" wrapText="1"/>
    </xf>
    <xf numFmtId="0" fontId="70" fillId="2" borderId="11" xfId="0" applyFont="1" applyFill="1" applyBorder="1" applyAlignment="1">
      <alignment horizontal="right" wrapText="1"/>
    </xf>
    <xf numFmtId="0" fontId="75" fillId="2" borderId="11" xfId="0" applyFont="1" applyFill="1" applyBorder="1" applyAlignment="1">
      <alignment horizontal="right" wrapText="1"/>
    </xf>
    <xf numFmtId="0" fontId="75" fillId="34" borderId="11" xfId="0" applyFont="1" applyFill="1" applyBorder="1" applyAlignment="1">
      <alignment horizontal="left" wrapText="1" indent="4"/>
    </xf>
    <xf numFmtId="0" fontId="78" fillId="34" borderId="11" xfId="0" applyFont="1" applyFill="1" applyBorder="1" applyAlignment="1">
      <alignment horizontal="right" wrapText="1"/>
    </xf>
    <xf numFmtId="0" fontId="2" fillId="34" borderId="11" xfId="0" applyFont="1" applyFill="1" applyBorder="1" applyAlignment="1">
      <alignment horizontal="left" wrapText="1"/>
    </xf>
    <xf numFmtId="4" fontId="78" fillId="8" borderId="11" xfId="0" applyNumberFormat="1" applyFont="1" applyFill="1" applyBorder="1" applyAlignment="1">
      <alignment horizontal="right" wrapText="1"/>
    </xf>
    <xf numFmtId="0" fontId="78" fillId="8" borderId="11" xfId="0" applyFont="1" applyFill="1" applyBorder="1" applyAlignment="1">
      <alignment horizontal="right" wrapText="1"/>
    </xf>
    <xf numFmtId="0" fontId="75" fillId="33" borderId="11" xfId="0" applyFont="1" applyFill="1" applyBorder="1" applyAlignment="1">
      <alignment horizontal="left" wrapText="1"/>
    </xf>
    <xf numFmtId="4" fontId="78" fillId="33" borderId="11" xfId="0" applyNumberFormat="1" applyFont="1" applyFill="1" applyBorder="1" applyAlignment="1">
      <alignment horizontal="right" wrapText="1"/>
    </xf>
    <xf numFmtId="0" fontId="78" fillId="33" borderId="11" xfId="0" applyFont="1" applyFill="1" applyBorder="1" applyAlignment="1">
      <alignment horizontal="right" wrapText="1"/>
    </xf>
    <xf numFmtId="4" fontId="82" fillId="8" borderId="11" xfId="0" applyNumberFormat="1" applyFont="1" applyFill="1" applyBorder="1" applyAlignment="1">
      <alignment horizontal="right" wrapText="1"/>
    </xf>
    <xf numFmtId="0" fontId="82" fillId="8" borderId="11" xfId="0" applyFont="1" applyFill="1" applyBorder="1" applyAlignment="1">
      <alignment horizontal="right" wrapText="1"/>
    </xf>
    <xf numFmtId="4" fontId="82" fillId="2" borderId="11" xfId="0" applyNumberFormat="1" applyFont="1" applyFill="1" applyBorder="1" applyAlignment="1">
      <alignment horizontal="right" wrapText="1"/>
    </xf>
    <xf numFmtId="0" fontId="82" fillId="2" borderId="11" xfId="0" applyFont="1" applyFill="1" applyBorder="1" applyAlignment="1">
      <alignment horizontal="right" wrapText="1"/>
    </xf>
    <xf numFmtId="0" fontId="78" fillId="2" borderId="11" xfId="0" applyFont="1" applyFill="1" applyBorder="1" applyAlignment="1">
      <alignment horizontal="right" wrapText="1"/>
    </xf>
    <xf numFmtId="0" fontId="70" fillId="8" borderId="11" xfId="0" applyFont="1" applyFill="1" applyBorder="1" applyAlignment="1">
      <alignment wrapText="1"/>
    </xf>
    <xf numFmtId="0" fontId="70" fillId="2" borderId="11" xfId="0" applyFont="1" applyFill="1" applyBorder="1" applyAlignment="1">
      <alignment wrapText="1"/>
    </xf>
    <xf numFmtId="2" fontId="70" fillId="2" borderId="11" xfId="0" applyNumberFormat="1" applyFont="1" applyFill="1" applyBorder="1" applyAlignment="1">
      <alignment horizontal="right" wrapText="1"/>
    </xf>
    <xf numFmtId="2" fontId="82" fillId="2" borderId="11" xfId="0" applyNumberFormat="1" applyFont="1" applyFill="1" applyBorder="1" applyAlignment="1">
      <alignment horizontal="right" wrapText="1"/>
    </xf>
    <xf numFmtId="0" fontId="75" fillId="34" borderId="11" xfId="0" applyFont="1" applyFill="1" applyBorder="1" applyAlignment="1">
      <alignment horizontal="right" wrapText="1"/>
    </xf>
    <xf numFmtId="2" fontId="75" fillId="34" borderId="11" xfId="0" applyNumberFormat="1" applyFont="1" applyFill="1" applyBorder="1" applyAlignment="1">
      <alignment horizontal="right" wrapText="1"/>
    </xf>
    <xf numFmtId="2" fontId="78" fillId="34" borderId="11" xfId="0" applyNumberFormat="1" applyFont="1" applyFill="1" applyBorder="1" applyAlignment="1">
      <alignment horizontal="right" wrapText="1"/>
    </xf>
    <xf numFmtId="2" fontId="82" fillId="8" borderId="11" xfId="0" applyNumberFormat="1" applyFont="1" applyFill="1" applyBorder="1" applyAlignment="1">
      <alignment horizontal="right" wrapText="1"/>
    </xf>
    <xf numFmtId="0" fontId="75" fillId="34" borderId="11" xfId="0" applyFont="1" applyFill="1" applyBorder="1" applyAlignment="1">
      <alignment wrapText="1"/>
    </xf>
    <xf numFmtId="0" fontId="75" fillId="34" borderId="12" xfId="0" applyFont="1" applyFill="1" applyBorder="1" applyAlignment="1">
      <alignment horizontal="left" wrapText="1" indent="4"/>
    </xf>
    <xf numFmtId="4" fontId="75" fillId="34" borderId="12" xfId="0" applyNumberFormat="1" applyFont="1" applyFill="1" applyBorder="1" applyAlignment="1">
      <alignment wrapText="1"/>
    </xf>
    <xf numFmtId="4" fontId="75" fillId="34" borderId="12" xfId="0" applyNumberFormat="1" applyFont="1" applyFill="1" applyBorder="1" applyAlignment="1">
      <alignment horizontal="right" wrapText="1"/>
    </xf>
    <xf numFmtId="0" fontId="75" fillId="34" borderId="12" xfId="0" applyFont="1" applyFill="1" applyBorder="1" applyAlignment="1">
      <alignment wrapText="1"/>
    </xf>
    <xf numFmtId="0" fontId="3" fillId="8" borderId="13" xfId="0" applyFont="1" applyFill="1" applyBorder="1" applyAlignment="1">
      <alignment horizontal="left" wrapText="1" indent="4"/>
    </xf>
    <xf numFmtId="4" fontId="85" fillId="8" borderId="13" xfId="0" applyNumberFormat="1" applyFont="1" applyFill="1" applyBorder="1" applyAlignment="1">
      <alignment wrapText="1"/>
    </xf>
    <xf numFmtId="4" fontId="85" fillId="8" borderId="13" xfId="0" applyNumberFormat="1" applyFont="1" applyFill="1" applyBorder="1" applyAlignment="1">
      <alignment horizontal="right" wrapText="1"/>
    </xf>
    <xf numFmtId="0" fontId="85" fillId="8" borderId="13" xfId="0" applyFont="1" applyFill="1" applyBorder="1" applyAlignment="1">
      <alignment wrapText="1"/>
    </xf>
    <xf numFmtId="0" fontId="70" fillId="2" borderId="13" xfId="0" applyFont="1" applyFill="1" applyBorder="1" applyAlignment="1">
      <alignment horizontal="left" wrapText="1" indent="4"/>
    </xf>
    <xf numFmtId="0" fontId="0" fillId="2" borderId="13" xfId="0" applyFill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7" fillId="0" borderId="13" xfId="51" applyNumberFormat="1" applyFont="1" applyFill="1" applyBorder="1" applyAlignment="1" applyProtection="1">
      <alignment horizontal="center" vertical="center" wrapText="1"/>
      <protection/>
    </xf>
    <xf numFmtId="0" fontId="7" fillId="0" borderId="16" xfId="51" applyNumberFormat="1" applyFont="1" applyFill="1" applyBorder="1" applyAlignment="1" applyProtection="1">
      <alignment horizontal="center" vertical="center" wrapText="1"/>
      <protection/>
    </xf>
    <xf numFmtId="2" fontId="7" fillId="2" borderId="13" xfId="51" applyNumberFormat="1" applyFont="1" applyFill="1" applyBorder="1" applyAlignment="1" applyProtection="1">
      <alignment horizontal="center" wrapText="1"/>
      <protection/>
    </xf>
    <xf numFmtId="3" fontId="6" fillId="2" borderId="13" xfId="51" applyNumberFormat="1" applyFont="1" applyFill="1" applyBorder="1" applyAlignment="1" applyProtection="1">
      <alignment horizontal="center" wrapText="1"/>
      <protection/>
    </xf>
    <xf numFmtId="4" fontId="7" fillId="2" borderId="16" xfId="51" applyNumberFormat="1" applyFont="1" applyFill="1" applyBorder="1" applyAlignment="1" applyProtection="1">
      <alignment horizontal="center" wrapText="1"/>
      <protection/>
    </xf>
    <xf numFmtId="2" fontId="6" fillId="0" borderId="13" xfId="51" applyNumberFormat="1" applyFont="1" applyFill="1" applyBorder="1" applyAlignment="1">
      <alignment horizontal="center"/>
      <protection/>
    </xf>
    <xf numFmtId="3" fontId="6" fillId="0" borderId="13" xfId="51" applyNumberFormat="1" applyFont="1" applyFill="1" applyBorder="1" applyAlignment="1">
      <alignment horizontal="center"/>
      <protection/>
    </xf>
    <xf numFmtId="4" fontId="6" fillId="0" borderId="16" xfId="51" applyNumberFormat="1" applyFont="1" applyFill="1" applyBorder="1" applyAlignment="1">
      <alignment horizontal="center"/>
      <protection/>
    </xf>
    <xf numFmtId="0" fontId="8" fillId="0" borderId="17" xfId="51" applyFont="1" applyFill="1" applyBorder="1" applyAlignment="1">
      <alignment horizontal="left"/>
      <protection/>
    </xf>
    <xf numFmtId="0" fontId="10" fillId="0" borderId="18" xfId="51" applyNumberFormat="1" applyFont="1" applyFill="1" applyBorder="1" applyAlignment="1" applyProtection="1">
      <alignment/>
      <protection/>
    </xf>
    <xf numFmtId="0" fontId="10" fillId="0" borderId="19" xfId="51" applyNumberFormat="1" applyFont="1" applyFill="1" applyBorder="1" applyAlignment="1" applyProtection="1">
      <alignment/>
      <protection/>
    </xf>
    <xf numFmtId="3" fontId="6" fillId="2" borderId="19" xfId="51" applyNumberFormat="1" applyFont="1" applyFill="1" applyBorder="1" applyAlignment="1">
      <alignment horizontal="center"/>
      <protection/>
    </xf>
    <xf numFmtId="3" fontId="6" fillId="2" borderId="13" xfId="51" applyNumberFormat="1" applyFont="1" applyFill="1" applyBorder="1" applyAlignment="1">
      <alignment horizontal="center"/>
      <protection/>
    </xf>
    <xf numFmtId="4" fontId="6" fillId="2" borderId="16" xfId="51" applyNumberFormat="1" applyFont="1" applyFill="1" applyBorder="1" applyAlignment="1">
      <alignment horizontal="center"/>
      <protection/>
    </xf>
    <xf numFmtId="2" fontId="6" fillId="0" borderId="13" xfId="51" applyNumberFormat="1" applyFont="1" applyFill="1" applyBorder="1" applyAlignment="1" applyProtection="1">
      <alignment horizontal="center" wrapText="1"/>
      <protection/>
    </xf>
    <xf numFmtId="3" fontId="6" fillId="0" borderId="13" xfId="51" applyNumberFormat="1" applyFont="1" applyFill="1" applyBorder="1" applyAlignment="1" applyProtection="1">
      <alignment horizontal="center" wrapText="1"/>
      <protection/>
    </xf>
    <xf numFmtId="4" fontId="6" fillId="0" borderId="16" xfId="51" applyNumberFormat="1" applyFont="1" applyFill="1" applyBorder="1" applyAlignment="1" applyProtection="1">
      <alignment horizontal="center" wrapText="1"/>
      <protection/>
    </xf>
    <xf numFmtId="2" fontId="6" fillId="3" borderId="13" xfId="51" applyNumberFormat="1" applyFont="1" applyFill="1" applyBorder="1" applyAlignment="1" applyProtection="1">
      <alignment horizontal="center" wrapText="1"/>
      <protection/>
    </xf>
    <xf numFmtId="3" fontId="6" fillId="3" borderId="13" xfId="51" applyNumberFormat="1" applyFont="1" applyFill="1" applyBorder="1" applyAlignment="1" applyProtection="1">
      <alignment horizontal="center" wrapText="1"/>
      <protection/>
    </xf>
    <xf numFmtId="4" fontId="6" fillId="3" borderId="13" xfId="51" applyNumberFormat="1" applyFont="1" applyFill="1" applyBorder="1" applyAlignment="1" applyProtection="1">
      <alignment horizontal="center" wrapText="1"/>
      <protection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21" xfId="51" applyNumberFormat="1" applyFont="1" applyFill="1" applyBorder="1" applyAlignment="1" applyProtection="1">
      <alignment horizontal="center" vertical="center" wrapText="1"/>
      <protection/>
    </xf>
    <xf numFmtId="0" fontId="4" fillId="0" borderId="22" xfId="51" applyNumberFormat="1" applyFont="1" applyFill="1" applyBorder="1" applyAlignment="1" applyProtection="1">
      <alignment horizontal="center" vertical="center" wrapText="1"/>
      <protection/>
    </xf>
    <xf numFmtId="0" fontId="4" fillId="0" borderId="23" xfId="51" applyNumberFormat="1" applyFont="1" applyFill="1" applyBorder="1" applyAlignment="1" applyProtection="1">
      <alignment horizontal="center" vertical="center" wrapText="1"/>
      <protection/>
    </xf>
    <xf numFmtId="0" fontId="4" fillId="0" borderId="24" xfId="51" applyNumberFormat="1" applyFont="1" applyFill="1" applyBorder="1" applyAlignment="1" applyProtection="1">
      <alignment horizontal="center" vertical="center" wrapText="1"/>
      <protection/>
    </xf>
    <xf numFmtId="0" fontId="4" fillId="0" borderId="13" xfId="51" applyNumberFormat="1" applyFont="1" applyFill="1" applyBorder="1" applyAlignment="1" applyProtection="1">
      <alignment horizontal="center" vertical="center" wrapText="1"/>
      <protection/>
    </xf>
    <xf numFmtId="0" fontId="5" fillId="0" borderId="13" xfId="51" applyNumberFormat="1" applyFont="1" applyFill="1" applyBorder="1" applyAlignment="1" applyProtection="1">
      <alignment vertical="center" wrapText="1"/>
      <protection/>
    </xf>
    <xf numFmtId="0" fontId="5" fillId="0" borderId="16" xfId="51" applyNumberFormat="1" applyFont="1" applyFill="1" applyBorder="1" applyAlignment="1" applyProtection="1">
      <alignment vertical="center" wrapText="1"/>
      <protection/>
    </xf>
    <xf numFmtId="0" fontId="6" fillId="0" borderId="24" xfId="51" applyFont="1" applyBorder="1" applyAlignment="1" quotePrefix="1">
      <alignment horizontal="center" vertical="center" wrapText="1"/>
      <protection/>
    </xf>
    <xf numFmtId="0" fontId="6" fillId="0" borderId="13" xfId="51" applyFont="1" applyBorder="1" applyAlignment="1">
      <alignment horizontal="center" vertical="center" wrapText="1"/>
      <protection/>
    </xf>
    <xf numFmtId="0" fontId="8" fillId="0" borderId="24" xfId="51" applyNumberFormat="1" applyFont="1" applyFill="1" applyBorder="1" applyAlignment="1" applyProtection="1">
      <alignment horizontal="left" wrapText="1"/>
      <protection/>
    </xf>
    <xf numFmtId="0" fontId="9" fillId="0" borderId="13" xfId="51" applyNumberFormat="1" applyFont="1" applyFill="1" applyBorder="1" applyAlignment="1" applyProtection="1">
      <alignment wrapText="1"/>
      <protection/>
    </xf>
    <xf numFmtId="0" fontId="10" fillId="0" borderId="13" xfId="51" applyNumberFormat="1" applyFont="1" applyFill="1" applyBorder="1" applyAlignment="1" applyProtection="1">
      <alignment/>
      <protection/>
    </xf>
    <xf numFmtId="0" fontId="8" fillId="0" borderId="25" xfId="51" applyFont="1" applyFill="1" applyBorder="1" applyAlignment="1" quotePrefix="1">
      <alignment horizontal="left"/>
      <protection/>
    </xf>
    <xf numFmtId="0" fontId="10" fillId="0" borderId="26" xfId="51" applyNumberFormat="1" applyFont="1" applyFill="1" applyBorder="1" applyAlignment="1" applyProtection="1">
      <alignment/>
      <protection/>
    </xf>
    <xf numFmtId="0" fontId="8" fillId="0" borderId="27" xfId="51" applyNumberFormat="1" applyFont="1" applyFill="1" applyBorder="1" applyAlignment="1" applyProtection="1" quotePrefix="1">
      <alignment horizontal="left" wrapText="1"/>
      <protection/>
    </xf>
    <xf numFmtId="0" fontId="9" fillId="0" borderId="28" xfId="51" applyNumberFormat="1" applyFont="1" applyFill="1" applyBorder="1" applyAlignment="1" applyProtection="1">
      <alignment wrapText="1"/>
      <protection/>
    </xf>
    <xf numFmtId="0" fontId="10" fillId="0" borderId="28" xfId="51" applyNumberFormat="1" applyFont="1" applyFill="1" applyBorder="1" applyAlignment="1" applyProtection="1">
      <alignment wrapText="1"/>
      <protection/>
    </xf>
    <xf numFmtId="0" fontId="8" fillId="0" borderId="24" xfId="51" applyFont="1" applyFill="1" applyBorder="1" applyAlignment="1" quotePrefix="1">
      <alignment horizontal="left"/>
      <protection/>
    </xf>
    <xf numFmtId="0" fontId="8" fillId="0" borderId="24" xfId="51" applyNumberFormat="1" applyFont="1" applyFill="1" applyBorder="1" applyAlignment="1" applyProtection="1" quotePrefix="1">
      <alignment horizontal="left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F9" sqref="F9"/>
    </sheetView>
  </sheetViews>
  <sheetFormatPr defaultColWidth="9.140625" defaultRowHeight="15"/>
  <cols>
    <col min="6" max="6" width="20.7109375" style="0" customWidth="1"/>
    <col min="7" max="7" width="27.8515625" style="0" customWidth="1"/>
    <col min="8" max="8" width="24.421875" style="0" customWidth="1"/>
  </cols>
  <sheetData>
    <row r="1" spans="1:8" ht="50.25" customHeight="1">
      <c r="A1" s="159" t="s">
        <v>0</v>
      </c>
      <c r="B1" s="160"/>
      <c r="C1" s="160"/>
      <c r="D1" s="160"/>
      <c r="E1" s="160"/>
      <c r="F1" s="160"/>
      <c r="G1" s="160"/>
      <c r="H1" s="161"/>
    </row>
    <row r="2" spans="1:8" ht="17.25" customHeight="1">
      <c r="A2" s="162" t="s">
        <v>1</v>
      </c>
      <c r="B2" s="163"/>
      <c r="C2" s="163"/>
      <c r="D2" s="163"/>
      <c r="E2" s="163"/>
      <c r="F2" s="163"/>
      <c r="G2" s="164"/>
      <c r="H2" s="165"/>
    </row>
    <row r="3" spans="1:8" ht="52.5" customHeight="1">
      <c r="A3" s="166" t="s">
        <v>2</v>
      </c>
      <c r="B3" s="167"/>
      <c r="C3" s="167"/>
      <c r="D3" s="167"/>
      <c r="E3" s="167"/>
      <c r="F3" s="135" t="s">
        <v>3</v>
      </c>
      <c r="G3" s="135" t="s">
        <v>4</v>
      </c>
      <c r="H3" s="136" t="s">
        <v>5</v>
      </c>
    </row>
    <row r="4" spans="1:8" ht="30" customHeight="1">
      <c r="A4" s="168" t="s">
        <v>6</v>
      </c>
      <c r="B4" s="169"/>
      <c r="C4" s="169"/>
      <c r="D4" s="169"/>
      <c r="E4" s="170"/>
      <c r="F4" s="137">
        <f>SUM(F5:F6)</f>
        <v>634363.65</v>
      </c>
      <c r="G4" s="138">
        <f>SUM(G5:G6)</f>
        <v>1629236</v>
      </c>
      <c r="H4" s="139">
        <f>SUM(H5)</f>
        <v>737702.96</v>
      </c>
    </row>
    <row r="5" spans="1:8" ht="30" customHeight="1">
      <c r="A5" s="168" t="s">
        <v>7</v>
      </c>
      <c r="B5" s="169"/>
      <c r="C5" s="169"/>
      <c r="D5" s="169"/>
      <c r="E5" s="170"/>
      <c r="F5" s="140">
        <v>634363.65</v>
      </c>
      <c r="G5" s="141">
        <v>1629236</v>
      </c>
      <c r="H5" s="142">
        <v>737702.96</v>
      </c>
    </row>
    <row r="6" spans="1:8" ht="33" customHeight="1">
      <c r="A6" s="171" t="s">
        <v>8</v>
      </c>
      <c r="B6" s="172"/>
      <c r="C6" s="172"/>
      <c r="D6" s="172"/>
      <c r="E6" s="172"/>
      <c r="F6" s="140">
        <v>0</v>
      </c>
      <c r="G6" s="140">
        <v>0</v>
      </c>
      <c r="H6" s="142">
        <v>0</v>
      </c>
    </row>
    <row r="7" spans="1:8" ht="30" customHeight="1">
      <c r="A7" s="143" t="s">
        <v>9</v>
      </c>
      <c r="B7" s="144"/>
      <c r="C7" s="144"/>
      <c r="D7" s="144"/>
      <c r="E7" s="145"/>
      <c r="F7" s="146">
        <f>SUM(F8:F9)</f>
        <v>630399.38</v>
      </c>
      <c r="G7" s="147">
        <f>SUM(G8:G9)</f>
        <v>1629236</v>
      </c>
      <c r="H7" s="148">
        <f>SUM(H8:H9)</f>
        <v>741901.92</v>
      </c>
    </row>
    <row r="8" spans="1:8" ht="28.5" customHeight="1">
      <c r="A8" s="173" t="s">
        <v>10</v>
      </c>
      <c r="B8" s="174"/>
      <c r="C8" s="174"/>
      <c r="D8" s="174"/>
      <c r="E8" s="175"/>
      <c r="F8" s="149">
        <v>630399.38</v>
      </c>
      <c r="G8" s="150">
        <v>1447650</v>
      </c>
      <c r="H8" s="151">
        <v>741618.04</v>
      </c>
    </row>
    <row r="9" spans="1:8" ht="30" customHeight="1">
      <c r="A9" s="176" t="s">
        <v>11</v>
      </c>
      <c r="B9" s="170"/>
      <c r="C9" s="170"/>
      <c r="D9" s="170"/>
      <c r="E9" s="170"/>
      <c r="F9" s="149"/>
      <c r="G9" s="150">
        <v>181586</v>
      </c>
      <c r="H9" s="151">
        <v>283.88</v>
      </c>
    </row>
    <row r="10" spans="1:8" ht="30" customHeight="1">
      <c r="A10" s="177" t="s">
        <v>12</v>
      </c>
      <c r="B10" s="169"/>
      <c r="C10" s="169"/>
      <c r="D10" s="169"/>
      <c r="E10" s="169"/>
      <c r="F10" s="152">
        <f>SUM(F4-F7)</f>
        <v>3964.2700000000186</v>
      </c>
      <c r="G10" s="153">
        <f>SUM(G4-G7)</f>
        <v>0</v>
      </c>
      <c r="H10" s="154">
        <f>SUM(H4-H7)</f>
        <v>-4198.960000000079</v>
      </c>
    </row>
    <row r="11" spans="1:8" ht="15">
      <c r="A11" s="155"/>
      <c r="B11" s="156"/>
      <c r="C11" s="156"/>
      <c r="D11" s="156"/>
      <c r="E11" s="156"/>
      <c r="F11" s="156"/>
      <c r="G11" s="156"/>
      <c r="H11" s="156"/>
    </row>
    <row r="13" spans="6:8" ht="27" customHeight="1">
      <c r="F13" s="157"/>
      <c r="G13" s="157"/>
      <c r="H13" s="158"/>
    </row>
    <row r="14" spans="6:8" ht="15">
      <c r="F14" s="157"/>
      <c r="G14" s="157"/>
      <c r="H14" s="158"/>
    </row>
    <row r="15" spans="6:8" ht="15">
      <c r="F15" s="157"/>
      <c r="G15" s="157"/>
      <c r="H15" s="158"/>
    </row>
  </sheetData>
  <sheetProtection/>
  <mergeCells count="9">
    <mergeCell ref="A8:E8"/>
    <mergeCell ref="A9:E9"/>
    <mergeCell ref="A10:E10"/>
    <mergeCell ref="A1:H1"/>
    <mergeCell ref="A2:H2"/>
    <mergeCell ref="A3:E3"/>
    <mergeCell ref="A4:E4"/>
    <mergeCell ref="A5:E5"/>
    <mergeCell ref="A6:E6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L44" sqref="L44"/>
    </sheetView>
  </sheetViews>
  <sheetFormatPr defaultColWidth="9.140625" defaultRowHeight="15"/>
  <cols>
    <col min="1" max="1" width="47.421875" style="0" customWidth="1"/>
    <col min="2" max="2" width="18.28125" style="0" customWidth="1"/>
    <col min="3" max="3" width="19.8515625" style="0" customWidth="1"/>
    <col min="4" max="4" width="17.7109375" style="0" customWidth="1"/>
    <col min="5" max="5" width="17.28125" style="0" customWidth="1"/>
    <col min="6" max="6" width="9.00390625" style="0" customWidth="1"/>
    <col min="7" max="7" width="11.57421875" style="0" bestFit="1" customWidth="1"/>
  </cols>
  <sheetData>
    <row r="1" spans="1:7" ht="26.25" customHeight="1">
      <c r="A1" s="81" t="s">
        <v>13</v>
      </c>
      <c r="B1" s="82"/>
      <c r="C1" s="82"/>
      <c r="D1" s="83"/>
      <c r="E1" s="84" t="s">
        <v>14</v>
      </c>
      <c r="F1" s="83"/>
      <c r="G1" s="83"/>
    </row>
    <row r="2" spans="1:7" ht="25.5">
      <c r="A2" s="85" t="s">
        <v>15</v>
      </c>
      <c r="B2" s="85"/>
      <c r="C2" s="85" t="s">
        <v>16</v>
      </c>
      <c r="D2" s="85" t="s">
        <v>17</v>
      </c>
      <c r="E2" s="85" t="s">
        <v>18</v>
      </c>
      <c r="F2" s="85" t="s">
        <v>19</v>
      </c>
      <c r="G2" s="85" t="s">
        <v>20</v>
      </c>
    </row>
    <row r="3" spans="1:7" ht="26.25" customHeight="1">
      <c r="A3" s="86" t="s">
        <v>21</v>
      </c>
      <c r="B3" s="87"/>
      <c r="C3" s="87"/>
      <c r="D3" s="87"/>
      <c r="E3" s="87"/>
      <c r="F3" s="88"/>
      <c r="G3" s="89"/>
    </row>
    <row r="4" spans="1:7" ht="26.25" customHeight="1">
      <c r="A4" s="90" t="s">
        <v>22</v>
      </c>
      <c r="B4" s="91"/>
      <c r="C4" s="92">
        <f>SUM(C5,C8,C14,C19,C22,C25,C28,C34,C39)</f>
        <v>634363.6499999999</v>
      </c>
      <c r="D4" s="92">
        <f>SUM(D5,D8,D14,D19,D22,D25,D28,D34,D39)</f>
        <v>1629236</v>
      </c>
      <c r="E4" s="92">
        <f>SUM(E5,E8,E14,E19,E22,E25,E28,E34,E39)</f>
        <v>737702.9600000001</v>
      </c>
      <c r="F4" s="93">
        <f aca="true" t="shared" si="0" ref="F4:F12">SUM(E4/C4*100)</f>
        <v>116.29023195134214</v>
      </c>
      <c r="G4" s="94">
        <f aca="true" t="shared" si="1" ref="G4:G11">SUM(E4/D4*100)</f>
        <v>45.279073136120246</v>
      </c>
    </row>
    <row r="5" spans="1:7" ht="15" customHeight="1">
      <c r="A5" s="95" t="s">
        <v>23</v>
      </c>
      <c r="B5" s="14"/>
      <c r="C5" s="14">
        <f aca="true" t="shared" si="2" ref="C5:E6">SUM(C6)</f>
        <v>11426.48</v>
      </c>
      <c r="D5" s="14">
        <f t="shared" si="2"/>
        <v>68898</v>
      </c>
      <c r="E5" s="14">
        <f t="shared" si="2"/>
        <v>9566.76</v>
      </c>
      <c r="F5" s="96">
        <f t="shared" si="0"/>
        <v>83.72447157829883</v>
      </c>
      <c r="G5" s="97">
        <f t="shared" si="1"/>
        <v>13.885395802490638</v>
      </c>
    </row>
    <row r="6" spans="1:7" ht="15" customHeight="1">
      <c r="A6" s="98" t="s">
        <v>24</v>
      </c>
      <c r="B6" s="16"/>
      <c r="C6" s="16">
        <f t="shared" si="2"/>
        <v>11426.48</v>
      </c>
      <c r="D6" s="16">
        <f t="shared" si="2"/>
        <v>68898</v>
      </c>
      <c r="E6" s="16">
        <f t="shared" si="2"/>
        <v>9566.76</v>
      </c>
      <c r="F6" s="99">
        <f t="shared" si="0"/>
        <v>83.72447157829883</v>
      </c>
      <c r="G6" s="100">
        <f t="shared" si="1"/>
        <v>13.885395802490638</v>
      </c>
    </row>
    <row r="7" spans="1:7" ht="44.25" customHeight="1">
      <c r="A7" s="101" t="s">
        <v>25</v>
      </c>
      <c r="B7" s="28"/>
      <c r="C7" s="28">
        <v>11426.48</v>
      </c>
      <c r="D7" s="72">
        <v>68898</v>
      </c>
      <c r="E7" s="72">
        <v>9566.76</v>
      </c>
      <c r="F7" s="102">
        <f t="shared" si="0"/>
        <v>83.72447157829883</v>
      </c>
      <c r="G7" s="102">
        <f t="shared" si="1"/>
        <v>13.885395802490638</v>
      </c>
    </row>
    <row r="8" spans="1:7" ht="15" customHeight="1">
      <c r="A8" s="95" t="s">
        <v>26</v>
      </c>
      <c r="B8" s="14"/>
      <c r="C8" s="14">
        <f>SUM(C9,C12)</f>
        <v>9338.66</v>
      </c>
      <c r="D8" s="14">
        <f>SUM(D9,D12)</f>
        <v>17809</v>
      </c>
      <c r="E8" s="14">
        <f>SUM(E9,E12)</f>
        <v>10629.470000000001</v>
      </c>
      <c r="F8" s="96">
        <f t="shared" si="0"/>
        <v>113.82221860523889</v>
      </c>
      <c r="G8" s="97">
        <f t="shared" si="1"/>
        <v>59.68594530855186</v>
      </c>
    </row>
    <row r="9" spans="1:7" ht="15" customHeight="1">
      <c r="A9" s="95" t="s">
        <v>27</v>
      </c>
      <c r="B9" s="14"/>
      <c r="C9" s="14">
        <f>SUM(C10:C11)</f>
        <v>9338.66</v>
      </c>
      <c r="D9" s="14">
        <f>SUM(D10:D11)</f>
        <v>17256</v>
      </c>
      <c r="E9" s="14">
        <f>SUM(E10:E11)</f>
        <v>9938.45</v>
      </c>
      <c r="F9" s="96">
        <f t="shared" si="0"/>
        <v>106.42265592708162</v>
      </c>
      <c r="G9" s="97">
        <f t="shared" si="1"/>
        <v>57.594170143718124</v>
      </c>
    </row>
    <row r="10" spans="1:7" ht="15" customHeight="1">
      <c r="A10" s="103" t="s">
        <v>28</v>
      </c>
      <c r="B10" s="28"/>
      <c r="C10" s="28">
        <v>0.02</v>
      </c>
      <c r="D10" s="72">
        <v>2</v>
      </c>
      <c r="E10" s="72">
        <v>0.01</v>
      </c>
      <c r="F10" s="102">
        <f t="shared" si="0"/>
        <v>50</v>
      </c>
      <c r="G10" s="102">
        <f t="shared" si="1"/>
        <v>0.5</v>
      </c>
    </row>
    <row r="11" spans="1:7" ht="30" customHeight="1">
      <c r="A11" s="103" t="s">
        <v>29</v>
      </c>
      <c r="B11" s="28"/>
      <c r="C11" s="28">
        <v>9338.64</v>
      </c>
      <c r="D11" s="72">
        <v>17254</v>
      </c>
      <c r="E11" s="72">
        <v>9938.44</v>
      </c>
      <c r="F11" s="102">
        <f t="shared" si="0"/>
        <v>106.42277676406844</v>
      </c>
      <c r="G11" s="102">
        <f t="shared" si="1"/>
        <v>57.60078822302075</v>
      </c>
    </row>
    <row r="12" spans="1:7" ht="30" customHeight="1">
      <c r="A12" s="95" t="s">
        <v>30</v>
      </c>
      <c r="B12" s="37"/>
      <c r="C12" s="37">
        <f>SUM(C13)</f>
        <v>0</v>
      </c>
      <c r="D12" s="104">
        <f>SUM(D13)</f>
        <v>553</v>
      </c>
      <c r="E12" s="104">
        <f>SUM(E13)</f>
        <v>691.02</v>
      </c>
      <c r="F12" s="105" t="e">
        <f t="shared" si="0"/>
        <v>#DIV/0!</v>
      </c>
      <c r="G12" s="105"/>
    </row>
    <row r="13" spans="1:7" ht="32.25" customHeight="1">
      <c r="A13" s="106" t="s">
        <v>31</v>
      </c>
      <c r="B13" s="51"/>
      <c r="C13" s="51"/>
      <c r="D13" s="107">
        <v>553</v>
      </c>
      <c r="E13" s="107">
        <v>691.02</v>
      </c>
      <c r="F13" s="108"/>
      <c r="G13" s="108"/>
    </row>
    <row r="14" spans="1:7" ht="30" customHeight="1">
      <c r="A14" s="95" t="s">
        <v>32</v>
      </c>
      <c r="B14" s="14"/>
      <c r="C14" s="14">
        <f>SUM(C15)</f>
        <v>4749.46</v>
      </c>
      <c r="D14" s="109">
        <f>SUM(D15,D17)</f>
        <v>12853</v>
      </c>
      <c r="E14" s="109">
        <f>SUM(E15,E17)</f>
        <v>7210.13</v>
      </c>
      <c r="F14" s="110">
        <f>SUM(E14/C14*100)</f>
        <v>151.80946886593424</v>
      </c>
      <c r="G14" s="105">
        <f>SUM(E14/D14*100)</f>
        <v>56.096864545242354</v>
      </c>
    </row>
    <row r="15" spans="1:7" ht="15" customHeight="1">
      <c r="A15" s="98" t="s">
        <v>33</v>
      </c>
      <c r="B15" s="16"/>
      <c r="C15" s="16">
        <f>SUM(C16)</f>
        <v>4749.46</v>
      </c>
      <c r="D15" s="111">
        <f>SUM(D16)</f>
        <v>12403</v>
      </c>
      <c r="E15" s="111">
        <f>SUM(E16)</f>
        <v>6897.79</v>
      </c>
      <c r="F15" s="112">
        <f>SUM(E15/C15*100)</f>
        <v>145.2331422940713</v>
      </c>
      <c r="G15" s="113">
        <f>SUM(E15/D15*100)</f>
        <v>55.61388373780537</v>
      </c>
    </row>
    <row r="16" spans="1:7" ht="15" customHeight="1">
      <c r="A16" s="101" t="s">
        <v>34</v>
      </c>
      <c r="B16" s="28"/>
      <c r="C16" s="28">
        <v>4749.46</v>
      </c>
      <c r="D16" s="72">
        <v>12403</v>
      </c>
      <c r="E16" s="72">
        <v>6897.79</v>
      </c>
      <c r="F16" s="102">
        <f>SUM(E16/C16*100)</f>
        <v>145.2331422940713</v>
      </c>
      <c r="G16" s="102">
        <f>SUM(E16/D16*100)</f>
        <v>55.61388373780537</v>
      </c>
    </row>
    <row r="17" spans="1:7" ht="27.75" customHeight="1">
      <c r="A17" s="98" t="s">
        <v>35</v>
      </c>
      <c r="B17" s="16"/>
      <c r="C17" s="16">
        <f>SUM(C18)</f>
        <v>0</v>
      </c>
      <c r="D17" s="111">
        <f>SUM(D18)</f>
        <v>450</v>
      </c>
      <c r="E17" s="111">
        <f>SUM(E18)</f>
        <v>312.34</v>
      </c>
      <c r="F17" s="112"/>
      <c r="G17" s="113"/>
    </row>
    <row r="18" spans="1:7" ht="32.25" customHeight="1">
      <c r="A18" s="106" t="s">
        <v>36</v>
      </c>
      <c r="B18" s="51"/>
      <c r="C18" s="51">
        <v>0</v>
      </c>
      <c r="D18" s="107">
        <v>450</v>
      </c>
      <c r="E18" s="107">
        <v>312.34</v>
      </c>
      <c r="F18" s="108"/>
      <c r="G18" s="108"/>
    </row>
    <row r="19" spans="1:7" ht="26.25" customHeight="1">
      <c r="A19" s="95" t="s">
        <v>37</v>
      </c>
      <c r="B19" s="14"/>
      <c r="C19" s="14">
        <f aca="true" t="shared" si="3" ref="C19:E20">SUM(C20)</f>
        <v>152116.75</v>
      </c>
      <c r="D19" s="109">
        <f t="shared" si="3"/>
        <v>299823</v>
      </c>
      <c r="E19" s="109">
        <f t="shared" si="3"/>
        <v>175938.61</v>
      </c>
      <c r="F19" s="110">
        <f aca="true" t="shared" si="4" ref="F19:F29">SUM(E19/C19*100)</f>
        <v>115.66024780308545</v>
      </c>
      <c r="G19" s="105">
        <f aca="true" t="shared" si="5" ref="G19:G29">SUM(E19/D19*100)</f>
        <v>58.680825020095185</v>
      </c>
    </row>
    <row r="20" spans="1:7" ht="26.25" customHeight="1">
      <c r="A20" s="98" t="s">
        <v>38</v>
      </c>
      <c r="B20" s="16"/>
      <c r="C20" s="16">
        <f t="shared" si="3"/>
        <v>152116.75</v>
      </c>
      <c r="D20" s="111">
        <f t="shared" si="3"/>
        <v>299823</v>
      </c>
      <c r="E20" s="111">
        <f t="shared" si="3"/>
        <v>175938.61</v>
      </c>
      <c r="F20" s="112">
        <f t="shared" si="4"/>
        <v>115.66024780308545</v>
      </c>
      <c r="G20" s="113">
        <f t="shared" si="5"/>
        <v>58.680825020095185</v>
      </c>
    </row>
    <row r="21" spans="1:7" ht="45" customHeight="1">
      <c r="A21" s="101" t="s">
        <v>39</v>
      </c>
      <c r="B21" s="28"/>
      <c r="C21" s="28">
        <v>152116.75</v>
      </c>
      <c r="D21" s="72">
        <v>299823</v>
      </c>
      <c r="E21" s="72">
        <v>175938.61</v>
      </c>
      <c r="F21" s="102">
        <f t="shared" si="4"/>
        <v>115.66024780308545</v>
      </c>
      <c r="G21" s="102">
        <f t="shared" si="5"/>
        <v>58.680825020095185</v>
      </c>
    </row>
    <row r="22" spans="1:7" ht="44.25" customHeight="1">
      <c r="A22" s="114" t="s">
        <v>40</v>
      </c>
      <c r="B22" s="14"/>
      <c r="C22" s="14">
        <f aca="true" t="shared" si="6" ref="C22:E23">SUM(C23)</f>
        <v>2239.7</v>
      </c>
      <c r="D22" s="109">
        <f t="shared" si="6"/>
        <v>12768</v>
      </c>
      <c r="E22" s="109">
        <f t="shared" si="6"/>
        <v>6944.1</v>
      </c>
      <c r="F22" s="110">
        <f t="shared" si="4"/>
        <v>310.0459883020048</v>
      </c>
      <c r="G22" s="105">
        <f t="shared" si="5"/>
        <v>54.38674812030075</v>
      </c>
    </row>
    <row r="23" spans="1:7" ht="15">
      <c r="A23" s="115" t="s">
        <v>41</v>
      </c>
      <c r="B23" s="99"/>
      <c r="C23" s="116">
        <f t="shared" si="6"/>
        <v>2239.7</v>
      </c>
      <c r="D23" s="117">
        <f t="shared" si="6"/>
        <v>12768</v>
      </c>
      <c r="E23" s="117">
        <f t="shared" si="6"/>
        <v>6944.1</v>
      </c>
      <c r="F23" s="112">
        <f t="shared" si="4"/>
        <v>310.0459883020048</v>
      </c>
      <c r="G23" s="113">
        <f t="shared" si="5"/>
        <v>54.38674812030075</v>
      </c>
    </row>
    <row r="24" spans="1:7" ht="42" customHeight="1">
      <c r="A24" s="101" t="s">
        <v>39</v>
      </c>
      <c r="B24" s="118"/>
      <c r="C24" s="119">
        <v>2239.7</v>
      </c>
      <c r="D24" s="120">
        <v>12768</v>
      </c>
      <c r="E24" s="120">
        <v>6944.1</v>
      </c>
      <c r="F24" s="102">
        <f t="shared" si="4"/>
        <v>310.0459883020048</v>
      </c>
      <c r="G24" s="102">
        <f t="shared" si="5"/>
        <v>54.38674812030075</v>
      </c>
    </row>
    <row r="25" spans="1:7" ht="22.5" customHeight="1">
      <c r="A25" s="114" t="s">
        <v>42</v>
      </c>
      <c r="B25" s="14"/>
      <c r="C25" s="14">
        <f>SUM(C27)</f>
        <v>14017.64</v>
      </c>
      <c r="D25" s="121">
        <f>SUM(D26)</f>
        <v>26863</v>
      </c>
      <c r="E25" s="121">
        <f>SUM(E26)</f>
        <v>19380.49</v>
      </c>
      <c r="F25" s="110">
        <f t="shared" si="4"/>
        <v>138.25786651676032</v>
      </c>
      <c r="G25" s="105">
        <f t="shared" si="5"/>
        <v>72.14566504113465</v>
      </c>
    </row>
    <row r="26" spans="1:7" ht="44.25" customHeight="1">
      <c r="A26" s="115" t="s">
        <v>43</v>
      </c>
      <c r="B26" s="99"/>
      <c r="C26" s="16">
        <f>SUM(C27)</f>
        <v>14017.64</v>
      </c>
      <c r="D26" s="117">
        <f>SUM(D27)</f>
        <v>26863</v>
      </c>
      <c r="E26" s="117">
        <f>SUM(E27)</f>
        <v>19380.49</v>
      </c>
      <c r="F26" s="112">
        <f t="shared" si="4"/>
        <v>138.25786651676032</v>
      </c>
      <c r="G26" s="113">
        <f t="shared" si="5"/>
        <v>72.14566504113465</v>
      </c>
    </row>
    <row r="27" spans="1:7" ht="42.75" customHeight="1">
      <c r="A27" s="101" t="s">
        <v>39</v>
      </c>
      <c r="B27" s="28"/>
      <c r="C27" s="28">
        <v>14017.64</v>
      </c>
      <c r="D27" s="120">
        <v>26863</v>
      </c>
      <c r="E27" s="120">
        <v>19380.49</v>
      </c>
      <c r="F27" s="102">
        <f t="shared" si="4"/>
        <v>138.25786651676032</v>
      </c>
      <c r="G27" s="102">
        <f t="shared" si="5"/>
        <v>72.14566504113465</v>
      </c>
    </row>
    <row r="28" spans="1:7" ht="21" customHeight="1">
      <c r="A28" s="114" t="s">
        <v>44</v>
      </c>
      <c r="B28" s="14"/>
      <c r="C28" s="14">
        <f>SUM(C29,C32)</f>
        <v>439258.16</v>
      </c>
      <c r="D28" s="109">
        <f>SUM(D29,D32)</f>
        <v>1186065</v>
      </c>
      <c r="E28" s="109">
        <f>SUM(E29,E32)</f>
        <v>505495.51</v>
      </c>
      <c r="F28" s="110">
        <f t="shared" si="4"/>
        <v>115.07936699457105</v>
      </c>
      <c r="G28" s="105">
        <f t="shared" si="5"/>
        <v>42.61954530316635</v>
      </c>
    </row>
    <row r="29" spans="1:7" ht="44.25" customHeight="1">
      <c r="A29" s="115" t="s">
        <v>45</v>
      </c>
      <c r="B29" s="16"/>
      <c r="C29" s="16">
        <f>SUM(C30:C31)</f>
        <v>439258.16</v>
      </c>
      <c r="D29" s="16">
        <f>SUM(D30:D31)</f>
        <v>1185712</v>
      </c>
      <c r="E29" s="16">
        <f>SUM(E30:E31)</f>
        <v>505495.51</v>
      </c>
      <c r="F29" s="99">
        <f t="shared" si="4"/>
        <v>115.07936699457105</v>
      </c>
      <c r="G29" s="100">
        <f t="shared" si="5"/>
        <v>42.632233628402176</v>
      </c>
    </row>
    <row r="30" spans="1:7" ht="28.5" customHeight="1">
      <c r="A30" s="101" t="s">
        <v>46</v>
      </c>
      <c r="B30" s="27"/>
      <c r="C30" s="28"/>
      <c r="D30" s="28">
        <v>0</v>
      </c>
      <c r="E30" s="27">
        <v>0</v>
      </c>
      <c r="F30" s="122"/>
      <c r="G30" s="122"/>
    </row>
    <row r="31" spans="1:7" ht="28.5" customHeight="1">
      <c r="A31" s="101" t="s">
        <v>47</v>
      </c>
      <c r="B31" s="27"/>
      <c r="C31" s="28">
        <v>439258.16</v>
      </c>
      <c r="D31" s="28">
        <v>1185712</v>
      </c>
      <c r="E31" s="27">
        <v>505495.51</v>
      </c>
      <c r="F31" s="122">
        <f>SUM(E31/C31*100)</f>
        <v>115.07936699457105</v>
      </c>
      <c r="G31" s="122">
        <f>SUM(E31/D31*100)</f>
        <v>42.632233628402176</v>
      </c>
    </row>
    <row r="32" spans="1:7" ht="33" customHeight="1">
      <c r="A32" s="115" t="s">
        <v>48</v>
      </c>
      <c r="B32" s="16"/>
      <c r="C32" s="16">
        <f>SUM(C33)</f>
        <v>0</v>
      </c>
      <c r="D32" s="16">
        <f>SUM(D33)</f>
        <v>353</v>
      </c>
      <c r="E32" s="16">
        <f>SUM(E33)</f>
        <v>0</v>
      </c>
      <c r="F32" s="99" t="e">
        <f>SUM(E32/C32*100)</f>
        <v>#DIV/0!</v>
      </c>
      <c r="G32" s="100"/>
    </row>
    <row r="33" spans="1:7" ht="21" customHeight="1">
      <c r="A33" s="101" t="s">
        <v>49</v>
      </c>
      <c r="B33" s="27"/>
      <c r="C33" s="28"/>
      <c r="D33" s="28">
        <v>353</v>
      </c>
      <c r="E33" s="27">
        <v>0</v>
      </c>
      <c r="F33" s="122"/>
      <c r="G33" s="122"/>
    </row>
    <row r="34" spans="1:7" ht="33" customHeight="1">
      <c r="A34" s="114" t="s">
        <v>50</v>
      </c>
      <c r="B34" s="14"/>
      <c r="C34" s="14">
        <f>SUM(C35,C37)</f>
        <v>1174.6</v>
      </c>
      <c r="D34" s="14">
        <f>SUM(D35,D37)</f>
        <v>4077</v>
      </c>
      <c r="E34" s="14">
        <f>SUM(E35,E37)</f>
        <v>2485.09</v>
      </c>
      <c r="F34" s="96">
        <f>SUM(E34/C34*100)</f>
        <v>211.56904478120217</v>
      </c>
      <c r="G34" s="97">
        <f>SUM(E34/D34*100)</f>
        <v>60.95388766249694</v>
      </c>
    </row>
    <row r="35" spans="1:7" ht="19.5" customHeight="1">
      <c r="A35" s="115" t="s">
        <v>51</v>
      </c>
      <c r="B35" s="16"/>
      <c r="C35" s="16">
        <f>SUM(C36)</f>
        <v>1174.6</v>
      </c>
      <c r="D35" s="16">
        <f>SUM(D36)</f>
        <v>4077</v>
      </c>
      <c r="E35" s="16">
        <f>SUM(E36)</f>
        <v>2485.09</v>
      </c>
      <c r="F35" s="99">
        <f>SUM(E35/C35*100)</f>
        <v>211.56904478120217</v>
      </c>
      <c r="G35" s="100">
        <f>SUM(E35/D35*100)</f>
        <v>60.95388766249694</v>
      </c>
    </row>
    <row r="36" spans="1:7" ht="33" customHeight="1">
      <c r="A36" s="101" t="s">
        <v>52</v>
      </c>
      <c r="B36" s="27"/>
      <c r="C36" s="28">
        <v>1174.6</v>
      </c>
      <c r="D36" s="28">
        <v>4077</v>
      </c>
      <c r="E36" s="27">
        <v>2485.09</v>
      </c>
      <c r="F36" s="122">
        <f>SUM(E36/C36*100)</f>
        <v>211.56904478120217</v>
      </c>
      <c r="G36" s="122">
        <f>SUM(E36/D36*100)</f>
        <v>60.95388766249694</v>
      </c>
    </row>
    <row r="37" spans="1:7" ht="26.25">
      <c r="A37" s="115" t="s">
        <v>53</v>
      </c>
      <c r="B37" s="16"/>
      <c r="C37" s="16">
        <f>SUM(C38)</f>
        <v>0</v>
      </c>
      <c r="D37" s="16">
        <f>SUM(D38)</f>
        <v>0</v>
      </c>
      <c r="E37" s="16">
        <f>SUM(E38)</f>
        <v>0</v>
      </c>
      <c r="F37" s="99"/>
      <c r="G37" s="100"/>
    </row>
    <row r="38" spans="1:7" ht="15">
      <c r="A38" s="123" t="s">
        <v>54</v>
      </c>
      <c r="B38" s="124"/>
      <c r="C38" s="125"/>
      <c r="D38" s="125"/>
      <c r="E38" s="124"/>
      <c r="F38" s="126"/>
      <c r="G38" s="126"/>
    </row>
    <row r="39" spans="1:7" ht="26.25">
      <c r="A39" s="127" t="s">
        <v>55</v>
      </c>
      <c r="B39" s="128"/>
      <c r="C39" s="129">
        <f>SUM(C40,C42)</f>
        <v>42.2</v>
      </c>
      <c r="D39" s="129">
        <f>SUM(D40,D42)</f>
        <v>80</v>
      </c>
      <c r="E39" s="128">
        <f>SUM(E40,E42)</f>
        <v>52.8</v>
      </c>
      <c r="F39" s="130">
        <f>SUM(E39/C39*100)</f>
        <v>125.11848341232226</v>
      </c>
      <c r="G39" s="130">
        <f>SUM(E39/D39*100)</f>
        <v>65.99999999999999</v>
      </c>
    </row>
    <row r="40" spans="1:7" ht="26.25">
      <c r="A40" s="131" t="s">
        <v>56</v>
      </c>
      <c r="B40" s="132"/>
      <c r="C40" s="132">
        <f>SUM(C41)</f>
        <v>42.2</v>
      </c>
      <c r="D40" s="132">
        <f>SUM(D41)</f>
        <v>80</v>
      </c>
      <c r="E40" s="132">
        <f>SUM(E41)</f>
        <v>52.8</v>
      </c>
      <c r="F40" s="132">
        <f>SUM(E40/C40*100)</f>
        <v>125.11848341232226</v>
      </c>
      <c r="G40" s="132">
        <f>SUM(E40/D40*100)</f>
        <v>65.99999999999999</v>
      </c>
    </row>
    <row r="41" spans="1:7" ht="15">
      <c r="A41" s="133">
        <v>721</v>
      </c>
      <c r="B41" s="134"/>
      <c r="C41" s="134">
        <v>42.2</v>
      </c>
      <c r="D41" s="134">
        <v>80</v>
      </c>
      <c r="E41" s="134">
        <v>52.8</v>
      </c>
      <c r="F41" s="134">
        <f>SUM(E41/C41*100)</f>
        <v>125.11848341232226</v>
      </c>
      <c r="G41" s="134">
        <f>SUM(E41/D41*100)</f>
        <v>65.99999999999999</v>
      </c>
    </row>
    <row r="42" spans="1:7" ht="15">
      <c r="A42" s="134"/>
      <c r="B42" s="134"/>
      <c r="C42" s="134"/>
      <c r="D42" s="134"/>
      <c r="E42" s="134"/>
      <c r="F42" s="134"/>
      <c r="G42" s="134"/>
    </row>
  </sheetData>
  <sheetProtection/>
  <printOptions/>
  <pageMargins left="0.25" right="0.25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7"/>
  <sheetViews>
    <sheetView showGridLines="0" tabSelected="1" workbookViewId="0" topLeftCell="A166">
      <selection activeCell="S20" sqref="S20"/>
    </sheetView>
  </sheetViews>
  <sheetFormatPr defaultColWidth="8.8515625" defaultRowHeight="15"/>
  <cols>
    <col min="1" max="1" width="55.140625" style="2" customWidth="1"/>
    <col min="2" max="2" width="22.7109375" style="2" bestFit="1" customWidth="1"/>
    <col min="3" max="3" width="14.28125" style="2" bestFit="1" customWidth="1"/>
    <col min="4" max="5" width="13.7109375" style="2" bestFit="1" customWidth="1"/>
    <col min="6" max="7" width="14.7109375" style="2" bestFit="1" customWidth="1"/>
    <col min="8" max="16384" width="8.8515625" style="2" customWidth="1"/>
  </cols>
  <sheetData>
    <row r="1" spans="1:6" ht="21" customHeight="1">
      <c r="A1" s="3" t="s">
        <v>57</v>
      </c>
      <c r="D1" s="4" t="s">
        <v>14</v>
      </c>
      <c r="E1" s="5"/>
      <c r="F1" s="5"/>
    </row>
    <row r="2" spans="1:7" ht="31.5">
      <c r="A2" s="6" t="s">
        <v>15</v>
      </c>
      <c r="B2" s="6"/>
      <c r="C2" s="6" t="s">
        <v>58</v>
      </c>
      <c r="D2" s="6" t="s">
        <v>17</v>
      </c>
      <c r="E2" s="6" t="s">
        <v>59</v>
      </c>
      <c r="F2" s="6" t="s">
        <v>60</v>
      </c>
      <c r="G2" s="6" t="s">
        <v>61</v>
      </c>
    </row>
    <row r="3" spans="1:7" ht="12.75">
      <c r="A3" s="7" t="s">
        <v>21</v>
      </c>
      <c r="B3" s="8"/>
      <c r="C3" s="8"/>
      <c r="D3" s="8"/>
      <c r="E3" s="8"/>
      <c r="F3" s="8"/>
      <c r="G3" s="9"/>
    </row>
    <row r="4" spans="1:7" ht="12.75">
      <c r="A4" s="10" t="s">
        <v>22</v>
      </c>
      <c r="B4" s="11"/>
      <c r="C4" s="11">
        <f>SUM(C6,C24,C82)</f>
        <v>630399.38</v>
      </c>
      <c r="D4" s="11">
        <f>SUM(D6,D25,D35,D51,D64,D69,,D83,D89,D95,D102,D109,D116,D119,D123,D142,D162,D181,D185)</f>
        <v>1629236</v>
      </c>
      <c r="E4" s="11">
        <f>SUM(E6,E26,E36,E51,E89,E116,E119,E124,E130,E142,E153,E163,E168,E172,E182,E185)</f>
        <v>741901.92</v>
      </c>
      <c r="F4" s="11">
        <f>SUM(E6/C6*100)</f>
        <v>154.0568931637849</v>
      </c>
      <c r="G4" s="11">
        <f>SUM(E6/D6*100)</f>
        <v>72.16129731487251</v>
      </c>
    </row>
    <row r="5" spans="1:7" ht="12.75">
      <c r="A5" s="12"/>
      <c r="B5" s="8"/>
      <c r="C5" s="8"/>
      <c r="D5" s="8"/>
      <c r="E5" s="8"/>
      <c r="F5" s="8"/>
      <c r="G5" s="9"/>
    </row>
    <row r="6" spans="1:7" ht="12.75">
      <c r="A6" s="13" t="s">
        <v>62</v>
      </c>
      <c r="B6" s="14"/>
      <c r="C6" s="14">
        <f>SUM(C7)</f>
        <v>17287.49</v>
      </c>
      <c r="D6" s="14">
        <f>SUM(D7)</f>
        <v>36907</v>
      </c>
      <c r="E6" s="14">
        <f>SUM(E7)</f>
        <v>26632.57</v>
      </c>
      <c r="F6" s="14">
        <f>SUM(F7)</f>
        <v>154.0568931637849</v>
      </c>
      <c r="G6" s="14">
        <f>SUM(E6/D6*100)</f>
        <v>72.16129731487251</v>
      </c>
    </row>
    <row r="7" spans="1:7" ht="12.75">
      <c r="A7" s="15" t="s">
        <v>63</v>
      </c>
      <c r="B7" s="16"/>
      <c r="C7" s="16">
        <f>SUM(C8,C16)</f>
        <v>17287.49</v>
      </c>
      <c r="D7" s="16">
        <f>SUM(D8,D16)</f>
        <v>36907</v>
      </c>
      <c r="E7" s="16">
        <f>SUM(E8,E16)</f>
        <v>26632.57</v>
      </c>
      <c r="F7" s="16">
        <f>SUM(E7/C7*100)</f>
        <v>154.0568931637849</v>
      </c>
      <c r="G7" s="16">
        <f>SUM(E7/D7*100)</f>
        <v>72.16129731487251</v>
      </c>
    </row>
    <row r="8" spans="1:7" ht="12.75">
      <c r="A8" s="17" t="s">
        <v>64</v>
      </c>
      <c r="B8" s="18"/>
      <c r="C8" s="18">
        <f>SUM(C9)</f>
        <v>4707.38</v>
      </c>
      <c r="D8" s="18">
        <f>SUM(D9)</f>
        <v>10044</v>
      </c>
      <c r="E8" s="19">
        <f>SUM(E9)</f>
        <v>7252.080000000001</v>
      </c>
      <c r="F8" s="19">
        <f>SUM(F9)</f>
        <v>154.05767114615776</v>
      </c>
      <c r="G8" s="19">
        <f>SUM(G9)</f>
        <v>72.2031063321386</v>
      </c>
    </row>
    <row r="9" spans="1:7" ht="12.75">
      <c r="A9" s="20" t="s">
        <v>65</v>
      </c>
      <c r="B9" s="21"/>
      <c r="C9" s="21">
        <f>SUM(C10,C14)</f>
        <v>4707.38</v>
      </c>
      <c r="D9" s="21">
        <f>SUM(D10,D14)</f>
        <v>10044</v>
      </c>
      <c r="E9" s="22">
        <f>SUM(E10,E14)</f>
        <v>7252.080000000001</v>
      </c>
      <c r="F9" s="22">
        <f>SUM(E9/C9*100)</f>
        <v>154.05767114615776</v>
      </c>
      <c r="G9" s="22">
        <f>SUM(E9/D9*100)</f>
        <v>72.2031063321386</v>
      </c>
    </row>
    <row r="10" spans="1:7" ht="12.75">
      <c r="A10" s="23" t="s">
        <v>66</v>
      </c>
      <c r="B10" s="24"/>
      <c r="C10" s="25">
        <f>SUM(C11:C13)</f>
        <v>4479.83</v>
      </c>
      <c r="D10" s="25">
        <f>SUM(D11:D13)</f>
        <v>9538</v>
      </c>
      <c r="E10" s="24">
        <f>SUM(E11:E13)</f>
        <v>6965.950000000001</v>
      </c>
      <c r="F10" s="24">
        <f>SUM(E10/C10*100)</f>
        <v>155.49585586953077</v>
      </c>
      <c r="G10" s="24">
        <f>SUM(E10/D10*100)</f>
        <v>73.03365485426716</v>
      </c>
    </row>
    <row r="11" spans="1:7" ht="12.75">
      <c r="A11" s="26" t="s">
        <v>67</v>
      </c>
      <c r="B11" s="27"/>
      <c r="C11" s="28">
        <v>3659.22</v>
      </c>
      <c r="D11" s="28">
        <v>7435</v>
      </c>
      <c r="E11" s="27">
        <v>5558.62</v>
      </c>
      <c r="F11" s="27">
        <f>SUM(E11/C11*100)</f>
        <v>151.90723706145027</v>
      </c>
      <c r="G11" s="27">
        <f>SUM(E11/D11*100)</f>
        <v>74.76287827841291</v>
      </c>
    </row>
    <row r="12" spans="1:7" ht="12.75">
      <c r="A12" s="26" t="s">
        <v>68</v>
      </c>
      <c r="B12" s="27"/>
      <c r="C12" s="28">
        <v>216.84</v>
      </c>
      <c r="D12" s="28">
        <v>910</v>
      </c>
      <c r="E12" s="27">
        <v>490.14</v>
      </c>
      <c r="F12" s="27">
        <f>SUM(E12/C12*100)</f>
        <v>226.03763143331489</v>
      </c>
      <c r="G12" s="27">
        <f>SUM(E12/D12*100)</f>
        <v>53.86153846153846</v>
      </c>
    </row>
    <row r="13" spans="1:7" ht="12.75">
      <c r="A13" s="26" t="s">
        <v>69</v>
      </c>
      <c r="B13" s="27"/>
      <c r="C13" s="28">
        <v>603.77</v>
      </c>
      <c r="D13" s="28">
        <v>1193</v>
      </c>
      <c r="E13" s="27">
        <v>917.19</v>
      </c>
      <c r="F13" s="27">
        <f>SUM(E13/C13*100)</f>
        <v>151.91049571856834</v>
      </c>
      <c r="G13" s="27">
        <f>SUM(E13/D13*100)</f>
        <v>76.88097233864208</v>
      </c>
    </row>
    <row r="14" spans="1:7" ht="12.75">
      <c r="A14" s="23" t="s">
        <v>70</v>
      </c>
      <c r="B14" s="24"/>
      <c r="C14" s="25">
        <f>SUM(C15)</f>
        <v>227.55</v>
      </c>
      <c r="D14" s="25">
        <f>SUM(D15:D15)</f>
        <v>506</v>
      </c>
      <c r="E14" s="24">
        <f>SUM(E15:E15)</f>
        <v>286.13</v>
      </c>
      <c r="F14" s="24">
        <f>SUM(F15)</f>
        <v>125.74379257306086</v>
      </c>
      <c r="G14" s="24">
        <f>SUM(G15)</f>
        <v>56.547430830039524</v>
      </c>
    </row>
    <row r="15" spans="1:7" ht="12.75">
      <c r="A15" s="26" t="s">
        <v>71</v>
      </c>
      <c r="B15" s="27"/>
      <c r="C15" s="28">
        <v>227.55</v>
      </c>
      <c r="D15" s="28">
        <v>506</v>
      </c>
      <c r="E15" s="27">
        <v>286.13</v>
      </c>
      <c r="F15" s="27">
        <f aca="true" t="shared" si="0" ref="F15:F23">SUM(E15/C15*100)</f>
        <v>125.74379257306086</v>
      </c>
      <c r="G15" s="27">
        <f aca="true" t="shared" si="1" ref="G15:G20">SUM(E15/D15*100)</f>
        <v>56.547430830039524</v>
      </c>
    </row>
    <row r="16" spans="1:7" ht="12.75">
      <c r="A16" s="17" t="s">
        <v>72</v>
      </c>
      <c r="B16" s="18"/>
      <c r="C16" s="18">
        <f>SUM(C17)</f>
        <v>12580.11</v>
      </c>
      <c r="D16" s="18">
        <f>SUM(D17)</f>
        <v>26863</v>
      </c>
      <c r="E16" s="18">
        <f>SUM(E17)</f>
        <v>19380.489999999998</v>
      </c>
      <c r="F16" s="29">
        <f t="shared" si="0"/>
        <v>154.0566020487897</v>
      </c>
      <c r="G16" s="29">
        <f t="shared" si="1"/>
        <v>72.14566504113465</v>
      </c>
    </row>
    <row r="17" spans="1:7" ht="12.75">
      <c r="A17" s="20" t="s">
        <v>73</v>
      </c>
      <c r="B17" s="21"/>
      <c r="C17" s="21">
        <f>SUM(C18,C22)</f>
        <v>12580.11</v>
      </c>
      <c r="D17" s="21">
        <f>SUM(D18,D22)</f>
        <v>26863</v>
      </c>
      <c r="E17" s="21">
        <f>SUM(E18,E22)</f>
        <v>19380.489999999998</v>
      </c>
      <c r="F17" s="30">
        <f t="shared" si="0"/>
        <v>154.0566020487897</v>
      </c>
      <c r="G17" s="30">
        <f t="shared" si="1"/>
        <v>72.14566504113465</v>
      </c>
    </row>
    <row r="18" spans="1:7" ht="12.75">
      <c r="A18" s="23" t="s">
        <v>74</v>
      </c>
      <c r="B18" s="25"/>
      <c r="C18" s="25">
        <f>SUM(C19:C21)</f>
        <v>11972</v>
      </c>
      <c r="D18" s="25">
        <f>SUM(D19:D21)</f>
        <v>25262</v>
      </c>
      <c r="E18" s="25">
        <f>SUM(E19:E21)</f>
        <v>18615.82</v>
      </c>
      <c r="F18" s="25">
        <f t="shared" si="0"/>
        <v>155.49465419311727</v>
      </c>
      <c r="G18" s="25">
        <f t="shared" si="1"/>
        <v>73.69099833742379</v>
      </c>
    </row>
    <row r="19" spans="1:7" ht="12.75">
      <c r="A19" s="26" t="s">
        <v>75</v>
      </c>
      <c r="B19" s="27"/>
      <c r="C19" s="28">
        <v>9778.97</v>
      </c>
      <c r="D19" s="28">
        <v>19508</v>
      </c>
      <c r="E19" s="27">
        <v>14854.94</v>
      </c>
      <c r="F19" s="27">
        <f t="shared" si="0"/>
        <v>151.9070004305157</v>
      </c>
      <c r="G19" s="27">
        <f t="shared" si="1"/>
        <v>76.147939306951</v>
      </c>
    </row>
    <row r="20" spans="1:7" ht="12.75">
      <c r="A20" s="26" t="s">
        <v>76</v>
      </c>
      <c r="B20" s="27"/>
      <c r="C20" s="28">
        <v>579.49</v>
      </c>
      <c r="D20" s="28">
        <v>2567</v>
      </c>
      <c r="E20" s="27">
        <v>1309.86</v>
      </c>
      <c r="F20" s="27">
        <f t="shared" si="0"/>
        <v>226.0366874320523</v>
      </c>
      <c r="G20" s="27">
        <f t="shared" si="1"/>
        <v>51.02687962602259</v>
      </c>
    </row>
    <row r="21" spans="1:7" ht="12.75">
      <c r="A21" s="26" t="s">
        <v>77</v>
      </c>
      <c r="B21" s="28"/>
      <c r="C21" s="28">
        <v>1613.54</v>
      </c>
      <c r="D21" s="28">
        <v>3187</v>
      </c>
      <c r="E21" s="28">
        <v>2451.02</v>
      </c>
      <c r="F21" s="28">
        <f t="shared" si="0"/>
        <v>151.90326858956084</v>
      </c>
      <c r="G21" s="27">
        <f aca="true" t="shared" si="2" ref="G21:G86">SUM(E21/D21*100)</f>
        <v>76.90680891120175</v>
      </c>
    </row>
    <row r="22" spans="1:7" ht="12.75">
      <c r="A22" s="23" t="s">
        <v>78</v>
      </c>
      <c r="B22" s="24"/>
      <c r="C22" s="25">
        <f>SUM(C23)</f>
        <v>608.11</v>
      </c>
      <c r="D22" s="25">
        <f>SUM(D23)</f>
        <v>1601</v>
      </c>
      <c r="E22" s="25">
        <f>SUM(E23)</f>
        <v>764.67</v>
      </c>
      <c r="F22" s="24">
        <f t="shared" si="0"/>
        <v>125.74534212560226</v>
      </c>
      <c r="G22" s="24">
        <f t="shared" si="2"/>
        <v>47.76202373516552</v>
      </c>
    </row>
    <row r="23" spans="1:7" ht="12.75">
      <c r="A23" s="26" t="s">
        <v>79</v>
      </c>
      <c r="B23" s="28"/>
      <c r="C23" s="28">
        <v>608.11</v>
      </c>
      <c r="D23" s="28">
        <v>1601</v>
      </c>
      <c r="E23" s="27">
        <v>764.67</v>
      </c>
      <c r="F23" s="27">
        <f t="shared" si="0"/>
        <v>125.74534212560226</v>
      </c>
      <c r="G23" s="27">
        <f t="shared" si="2"/>
        <v>47.76202373516552</v>
      </c>
    </row>
    <row r="24" spans="1:7" ht="12.75">
      <c r="A24" s="31" t="s">
        <v>80</v>
      </c>
      <c r="B24" s="32"/>
      <c r="C24" s="33">
        <f>SUM(C25,C63,C68,C73)</f>
        <v>591739.24</v>
      </c>
      <c r="D24" s="33">
        <f>SUM(D25,D35,D51)</f>
        <v>1360002</v>
      </c>
      <c r="E24" s="34">
        <f>SUM(E25,E63,E68,E73)</f>
        <v>650090.17</v>
      </c>
      <c r="F24" s="35">
        <f aca="true" t="shared" si="3" ref="F24:F89">SUM(E24/C24*100)</f>
        <v>109.86091948203402</v>
      </c>
      <c r="G24" s="35">
        <f t="shared" si="2"/>
        <v>47.80067749900368</v>
      </c>
    </row>
    <row r="25" spans="1:7" ht="25.5">
      <c r="A25" s="36" t="s">
        <v>81</v>
      </c>
      <c r="B25" s="37"/>
      <c r="C25" s="14">
        <f>SUM(C26,C35)</f>
        <v>590301.72</v>
      </c>
      <c r="D25" s="14">
        <f>SUM(D28,D33)</f>
        <v>245800</v>
      </c>
      <c r="E25" s="14">
        <f>SUM(E26,E35)</f>
        <v>650090.17</v>
      </c>
      <c r="F25" s="38">
        <f t="shared" si="3"/>
        <v>110.12845600382124</v>
      </c>
      <c r="G25" s="38">
        <f t="shared" si="2"/>
        <v>264.4793205858422</v>
      </c>
    </row>
    <row r="26" spans="1:7" ht="12.75">
      <c r="A26" s="39" t="s">
        <v>82</v>
      </c>
      <c r="B26" s="18"/>
      <c r="C26" s="18">
        <f>SUM(C27)</f>
        <v>152116.75</v>
      </c>
      <c r="D26" s="18">
        <f>SUM(D27)</f>
        <v>245800</v>
      </c>
      <c r="E26" s="18">
        <f>SUM(E27)</f>
        <v>172162.48</v>
      </c>
      <c r="F26" s="40">
        <f t="shared" si="3"/>
        <v>113.17785845411501</v>
      </c>
      <c r="G26" s="40">
        <f t="shared" si="2"/>
        <v>70.04169243287225</v>
      </c>
    </row>
    <row r="27" spans="1:7" ht="12.75">
      <c r="A27" s="41" t="s">
        <v>83</v>
      </c>
      <c r="B27" s="22"/>
      <c r="C27" s="21">
        <f>SUM(C28,C33)</f>
        <v>152116.75</v>
      </c>
      <c r="D27" s="21">
        <f>SUM(D28,D33)</f>
        <v>245800</v>
      </c>
      <c r="E27" s="22">
        <f>SUM(E28,E33)</f>
        <v>172162.48</v>
      </c>
      <c r="F27" s="42">
        <f t="shared" si="3"/>
        <v>113.17785845411501</v>
      </c>
      <c r="G27" s="42">
        <f t="shared" si="2"/>
        <v>70.04169243287225</v>
      </c>
    </row>
    <row r="28" spans="1:7" ht="12.75">
      <c r="A28" s="23" t="s">
        <v>70</v>
      </c>
      <c r="B28" s="24"/>
      <c r="C28" s="25">
        <f>SUM(C29:C32)</f>
        <v>151787.22</v>
      </c>
      <c r="D28" s="25">
        <f>SUM(D29:D32)</f>
        <v>245269</v>
      </c>
      <c r="E28" s="24">
        <f>SUM(E29:E32)</f>
        <v>171774.83000000002</v>
      </c>
      <c r="F28" s="24">
        <f t="shared" si="3"/>
        <v>113.16817713638869</v>
      </c>
      <c r="G28" s="24">
        <f t="shared" si="2"/>
        <v>70.03527963175127</v>
      </c>
    </row>
    <row r="29" spans="1:7" ht="12.75">
      <c r="A29" s="26" t="s">
        <v>71</v>
      </c>
      <c r="B29" s="27"/>
      <c r="C29" s="28">
        <v>2621.81</v>
      </c>
      <c r="D29" s="28">
        <v>4446</v>
      </c>
      <c r="E29" s="27">
        <v>1737.64</v>
      </c>
      <c r="F29" s="27">
        <f t="shared" si="3"/>
        <v>66.27635107044371</v>
      </c>
      <c r="G29" s="27">
        <f t="shared" si="2"/>
        <v>39.083220872694554</v>
      </c>
    </row>
    <row r="30" spans="1:7" ht="12.75">
      <c r="A30" s="26" t="s">
        <v>84</v>
      </c>
      <c r="B30" s="27"/>
      <c r="C30" s="28">
        <v>27573.54</v>
      </c>
      <c r="D30" s="28">
        <v>25200</v>
      </c>
      <c r="E30" s="27">
        <v>21585.59</v>
      </c>
      <c r="F30" s="27">
        <f t="shared" si="3"/>
        <v>78.28370967238881</v>
      </c>
      <c r="G30" s="27">
        <f t="shared" si="2"/>
        <v>85.65710317460318</v>
      </c>
    </row>
    <row r="31" spans="1:7" ht="12.75">
      <c r="A31" s="26" t="s">
        <v>85</v>
      </c>
      <c r="B31" s="27"/>
      <c r="C31" s="28">
        <v>120216.05</v>
      </c>
      <c r="D31" s="28">
        <v>213498</v>
      </c>
      <c r="E31" s="27">
        <v>147197.39</v>
      </c>
      <c r="F31" s="27">
        <f t="shared" si="3"/>
        <v>122.44404137384319</v>
      </c>
      <c r="G31" s="27">
        <f t="shared" si="2"/>
        <v>68.94555920898557</v>
      </c>
    </row>
    <row r="32" spans="1:7" ht="12.75">
      <c r="A32" s="26" t="s">
        <v>86</v>
      </c>
      <c r="B32" s="27"/>
      <c r="C32" s="28">
        <v>1375.82</v>
      </c>
      <c r="D32" s="28">
        <v>2125</v>
      </c>
      <c r="E32" s="27">
        <v>1254.21</v>
      </c>
      <c r="F32" s="27">
        <f t="shared" si="3"/>
        <v>91.16090767687635</v>
      </c>
      <c r="G32" s="27">
        <f t="shared" si="2"/>
        <v>59.02164705882353</v>
      </c>
    </row>
    <row r="33" spans="1:7" ht="12.75">
      <c r="A33" s="23" t="s">
        <v>87</v>
      </c>
      <c r="B33" s="24"/>
      <c r="C33" s="25">
        <f>SUM(C34)</f>
        <v>329.53</v>
      </c>
      <c r="D33" s="25">
        <f>SUM(D34)</f>
        <v>531</v>
      </c>
      <c r="E33" s="25">
        <f>SUM(E34)</f>
        <v>387.65</v>
      </c>
      <c r="F33" s="24">
        <f t="shared" si="3"/>
        <v>117.63724091888447</v>
      </c>
      <c r="G33" s="24">
        <f t="shared" si="2"/>
        <v>73.00376647834274</v>
      </c>
    </row>
    <row r="34" spans="1:7" ht="12.75">
      <c r="A34" s="26" t="s">
        <v>88</v>
      </c>
      <c r="B34" s="27"/>
      <c r="C34" s="28">
        <v>329.53</v>
      </c>
      <c r="D34" s="28">
        <v>531</v>
      </c>
      <c r="E34" s="28">
        <v>387.65</v>
      </c>
      <c r="F34" s="27">
        <f t="shared" si="3"/>
        <v>117.63724091888447</v>
      </c>
      <c r="G34" s="27">
        <f t="shared" si="2"/>
        <v>73.00376647834274</v>
      </c>
    </row>
    <row r="35" spans="1:7" ht="12.75">
      <c r="A35" s="17" t="s">
        <v>89</v>
      </c>
      <c r="B35" s="18"/>
      <c r="C35" s="18">
        <f>SUM(C36,C51)</f>
        <v>438184.97</v>
      </c>
      <c r="D35" s="18">
        <v>1113849</v>
      </c>
      <c r="E35" s="18">
        <f>SUM(E36)</f>
        <v>477927.69</v>
      </c>
      <c r="F35" s="40">
        <f t="shared" si="3"/>
        <v>109.06985011375447</v>
      </c>
      <c r="G35" s="40">
        <f t="shared" si="2"/>
        <v>42.907763080992126</v>
      </c>
    </row>
    <row r="36" spans="1:7" ht="12.75">
      <c r="A36" s="20" t="s">
        <v>90</v>
      </c>
      <c r="B36" s="21"/>
      <c r="C36" s="21">
        <f>SUM(C37,C41,C47)</f>
        <v>438184.97</v>
      </c>
      <c r="D36" s="21">
        <f>SUM(D37,D41,D47,D49)</f>
        <v>1113849</v>
      </c>
      <c r="E36" s="21">
        <f>SUM(E37,E41,E47)</f>
        <v>477927.69</v>
      </c>
      <c r="F36" s="42">
        <f t="shared" si="3"/>
        <v>109.06985011375447</v>
      </c>
      <c r="G36" s="42">
        <f t="shared" si="2"/>
        <v>42.907763080992126</v>
      </c>
    </row>
    <row r="37" spans="1:7" ht="12.75">
      <c r="A37" s="23" t="s">
        <v>91</v>
      </c>
      <c r="B37" s="24"/>
      <c r="C37" s="25">
        <f>SUM(C38:C40)</f>
        <v>412153.69999999995</v>
      </c>
      <c r="D37" s="25">
        <f>SUM(D38:D40)</f>
        <v>916032</v>
      </c>
      <c r="E37" s="25">
        <f>SUM(E38:E40)</f>
        <v>448416.02</v>
      </c>
      <c r="F37" s="24">
        <f t="shared" si="3"/>
        <v>108.7982517201714</v>
      </c>
      <c r="G37" s="24">
        <f t="shared" si="2"/>
        <v>48.95200386012716</v>
      </c>
    </row>
    <row r="38" spans="1:7" ht="12.75">
      <c r="A38" s="26" t="s">
        <v>92</v>
      </c>
      <c r="B38" s="28"/>
      <c r="C38" s="28">
        <v>340973.54</v>
      </c>
      <c r="D38" s="28">
        <v>765400</v>
      </c>
      <c r="E38" s="28">
        <v>368285.58</v>
      </c>
      <c r="F38" s="27">
        <f t="shared" si="3"/>
        <v>108.01001743419741</v>
      </c>
      <c r="G38" s="27">
        <f t="shared" si="2"/>
        <v>48.11674679905932</v>
      </c>
    </row>
    <row r="39" spans="1:7" ht="12.75">
      <c r="A39" s="26" t="s">
        <v>93</v>
      </c>
      <c r="B39" s="27"/>
      <c r="C39" s="28">
        <v>14813.66</v>
      </c>
      <c r="D39" s="28">
        <v>34500</v>
      </c>
      <c r="E39" s="28">
        <v>19420.08</v>
      </c>
      <c r="F39" s="27">
        <f t="shared" si="3"/>
        <v>131.09575891440738</v>
      </c>
      <c r="G39" s="27">
        <f t="shared" si="2"/>
        <v>56.29008695652175</v>
      </c>
    </row>
    <row r="40" spans="1:7" ht="12.75">
      <c r="A40" s="26" t="s">
        <v>94</v>
      </c>
      <c r="B40" s="28"/>
      <c r="C40" s="28">
        <v>56366.5</v>
      </c>
      <c r="D40" s="28">
        <v>116132</v>
      </c>
      <c r="E40" s="27">
        <v>60710.36</v>
      </c>
      <c r="F40" s="27">
        <f t="shared" si="3"/>
        <v>107.70645684936974</v>
      </c>
      <c r="G40" s="27">
        <f t="shared" si="2"/>
        <v>52.27702958702166</v>
      </c>
    </row>
    <row r="41" spans="1:7" ht="12.75">
      <c r="A41" s="23" t="s">
        <v>95</v>
      </c>
      <c r="B41" s="25"/>
      <c r="C41" s="25">
        <f>SUM(C42:C46)</f>
        <v>25361.46</v>
      </c>
      <c r="D41" s="25">
        <f>SUM(D42:D46)</f>
        <v>57525</v>
      </c>
      <c r="E41" s="24">
        <f>SUM(E42:E46)</f>
        <v>29413.2</v>
      </c>
      <c r="F41" s="24">
        <f t="shared" si="3"/>
        <v>115.97597299209114</v>
      </c>
      <c r="G41" s="24">
        <f t="shared" si="2"/>
        <v>51.13116036505867</v>
      </c>
    </row>
    <row r="42" spans="1:7" ht="12.75">
      <c r="A42" s="26" t="s">
        <v>96</v>
      </c>
      <c r="B42" s="28"/>
      <c r="C42" s="28">
        <v>18609.37</v>
      </c>
      <c r="D42" s="28">
        <v>50275</v>
      </c>
      <c r="E42" s="28">
        <v>21559.52</v>
      </c>
      <c r="F42" s="27">
        <f t="shared" si="3"/>
        <v>115.85303532575257</v>
      </c>
      <c r="G42" s="27">
        <f t="shared" si="2"/>
        <v>42.883182496270514</v>
      </c>
    </row>
    <row r="43" spans="1:7" ht="12.75">
      <c r="A43" s="26" t="s">
        <v>97</v>
      </c>
      <c r="B43" s="27"/>
      <c r="C43" s="28">
        <v>1096.43</v>
      </c>
      <c r="D43" s="28">
        <v>0</v>
      </c>
      <c r="E43" s="28">
        <v>0</v>
      </c>
      <c r="F43" s="27">
        <f t="shared" si="3"/>
        <v>0</v>
      </c>
      <c r="G43" s="27" t="e">
        <f t="shared" si="2"/>
        <v>#DIV/0!</v>
      </c>
    </row>
    <row r="44" spans="1:7" ht="12.75">
      <c r="A44" s="26" t="s">
        <v>98</v>
      </c>
      <c r="B44" s="28"/>
      <c r="C44" s="28">
        <v>1092.8</v>
      </c>
      <c r="D44" s="28">
        <v>0</v>
      </c>
      <c r="E44" s="27">
        <v>1194.5</v>
      </c>
      <c r="F44" s="27">
        <f t="shared" si="3"/>
        <v>109.30636896046852</v>
      </c>
      <c r="G44" s="27" t="e">
        <f t="shared" si="2"/>
        <v>#DIV/0!</v>
      </c>
    </row>
    <row r="45" spans="1:7" ht="12.75">
      <c r="A45" s="26" t="s">
        <v>99</v>
      </c>
      <c r="B45" s="28"/>
      <c r="C45" s="28">
        <v>2400.72</v>
      </c>
      <c r="D45" s="28">
        <v>4513</v>
      </c>
      <c r="E45" s="27">
        <v>4216.62</v>
      </c>
      <c r="F45" s="27">
        <f t="shared" si="3"/>
        <v>175.6398080575827</v>
      </c>
      <c r="G45" s="27">
        <f t="shared" si="2"/>
        <v>93.43274983381342</v>
      </c>
    </row>
    <row r="46" spans="1:7" ht="12.75">
      <c r="A46" s="26" t="s">
        <v>100</v>
      </c>
      <c r="B46" s="28"/>
      <c r="C46" s="28">
        <v>2162.14</v>
      </c>
      <c r="D46" s="28">
        <v>2737</v>
      </c>
      <c r="E46" s="27">
        <v>2442.56</v>
      </c>
      <c r="F46" s="27">
        <f t="shared" si="3"/>
        <v>112.96955793796887</v>
      </c>
      <c r="G46" s="27">
        <f t="shared" si="2"/>
        <v>89.24223602484473</v>
      </c>
    </row>
    <row r="47" spans="1:7" ht="12.75">
      <c r="A47" s="23" t="s">
        <v>101</v>
      </c>
      <c r="B47" s="25"/>
      <c r="C47" s="25">
        <f>SUM(C48)</f>
        <v>669.81</v>
      </c>
      <c r="D47" s="25">
        <f>SUM(D48)</f>
        <v>0</v>
      </c>
      <c r="E47" s="25">
        <f>SUM(E48)</f>
        <v>98.47</v>
      </c>
      <c r="F47" s="24">
        <f t="shared" si="3"/>
        <v>14.701183917827446</v>
      </c>
      <c r="G47" s="24" t="e">
        <f t="shared" si="2"/>
        <v>#DIV/0!</v>
      </c>
    </row>
    <row r="48" spans="1:7" ht="12.75">
      <c r="A48" s="23" t="s">
        <v>102</v>
      </c>
      <c r="B48" s="25"/>
      <c r="C48" s="25">
        <v>669.81</v>
      </c>
      <c r="D48" s="25">
        <v>0</v>
      </c>
      <c r="E48" s="25">
        <v>98.47</v>
      </c>
      <c r="F48" s="24">
        <f t="shared" si="3"/>
        <v>14.701183917827446</v>
      </c>
      <c r="G48" s="24"/>
    </row>
    <row r="49" spans="1:7" ht="12.75">
      <c r="A49" s="43" t="s">
        <v>103</v>
      </c>
      <c r="B49" s="25"/>
      <c r="C49" s="25">
        <v>0</v>
      </c>
      <c r="D49" s="25">
        <f>SUM(D50)</f>
        <v>140292</v>
      </c>
      <c r="E49" s="25">
        <f>SUM(E50)</f>
        <v>0</v>
      </c>
      <c r="F49" s="24" t="e">
        <f t="shared" si="3"/>
        <v>#DIV/0!</v>
      </c>
      <c r="G49" s="24"/>
    </row>
    <row r="50" spans="1:7" ht="12.75">
      <c r="A50" s="44" t="s">
        <v>104</v>
      </c>
      <c r="B50" s="28"/>
      <c r="C50" s="28">
        <v>0</v>
      </c>
      <c r="D50" s="28">
        <v>140292</v>
      </c>
      <c r="E50" s="28">
        <v>0</v>
      </c>
      <c r="F50" s="27">
        <v>0</v>
      </c>
      <c r="G50" s="27">
        <f t="shared" si="2"/>
        <v>0</v>
      </c>
    </row>
    <row r="51" spans="1:7" ht="25.5">
      <c r="A51" s="20" t="s">
        <v>105</v>
      </c>
      <c r="B51" s="30"/>
      <c r="C51" s="21">
        <f>SUM(C52,C56,C61)</f>
        <v>0</v>
      </c>
      <c r="D51" s="21">
        <v>353</v>
      </c>
      <c r="E51" s="21">
        <f>SUM(E52,E56,E61)</f>
        <v>183.3</v>
      </c>
      <c r="F51" s="42" t="e">
        <f t="shared" si="3"/>
        <v>#DIV/0!</v>
      </c>
      <c r="G51" s="42">
        <f t="shared" si="2"/>
        <v>51.92634560906516</v>
      </c>
    </row>
    <row r="52" spans="1:7" ht="12.75">
      <c r="A52" s="23" t="s">
        <v>91</v>
      </c>
      <c r="B52" s="25"/>
      <c r="C52" s="25">
        <f>SUM(C53:C55)</f>
        <v>0</v>
      </c>
      <c r="D52" s="25">
        <f>SUM(D53:D55)</f>
        <v>0</v>
      </c>
      <c r="E52" s="25">
        <f>SUM(E53:E55)</f>
        <v>0</v>
      </c>
      <c r="F52" s="24" t="e">
        <f t="shared" si="3"/>
        <v>#DIV/0!</v>
      </c>
      <c r="G52" s="24" t="e">
        <f t="shared" si="2"/>
        <v>#DIV/0!</v>
      </c>
    </row>
    <row r="53" spans="1:7" ht="12.75">
      <c r="A53" s="26" t="s">
        <v>92</v>
      </c>
      <c r="B53" s="28"/>
      <c r="C53" s="28"/>
      <c r="D53" s="28">
        <v>0</v>
      </c>
      <c r="E53" s="28">
        <v>0</v>
      </c>
      <c r="F53" s="27" t="e">
        <f t="shared" si="3"/>
        <v>#DIV/0!</v>
      </c>
      <c r="G53" s="27" t="e">
        <f t="shared" si="2"/>
        <v>#DIV/0!</v>
      </c>
    </row>
    <row r="54" spans="1:7" ht="12.75">
      <c r="A54" s="26" t="s">
        <v>93</v>
      </c>
      <c r="B54" s="28"/>
      <c r="C54" s="28">
        <v>0</v>
      </c>
      <c r="D54" s="28">
        <v>0</v>
      </c>
      <c r="E54" s="28">
        <v>0</v>
      </c>
      <c r="F54" s="27" t="e">
        <f t="shared" si="3"/>
        <v>#DIV/0!</v>
      </c>
      <c r="G54" s="27" t="e">
        <f t="shared" si="2"/>
        <v>#DIV/0!</v>
      </c>
    </row>
    <row r="55" spans="1:7" ht="12.75">
      <c r="A55" s="26" t="s">
        <v>94</v>
      </c>
      <c r="B55" s="28"/>
      <c r="C55" s="28">
        <v>0</v>
      </c>
      <c r="D55" s="28">
        <v>0</v>
      </c>
      <c r="E55" s="28">
        <v>0</v>
      </c>
      <c r="F55" s="27" t="e">
        <f t="shared" si="3"/>
        <v>#DIV/0!</v>
      </c>
      <c r="G55" s="27" t="e">
        <f t="shared" si="2"/>
        <v>#DIV/0!</v>
      </c>
    </row>
    <row r="56" spans="1:7" ht="12.75">
      <c r="A56" s="23" t="s">
        <v>95</v>
      </c>
      <c r="B56" s="25"/>
      <c r="C56" s="25">
        <f>SUM(C57:C60)</f>
        <v>0</v>
      </c>
      <c r="D56" s="25">
        <f>SUM(D57:D59)</f>
        <v>295</v>
      </c>
      <c r="E56" s="25">
        <f>SUM(E57:E60)</f>
        <v>183.3</v>
      </c>
      <c r="F56" s="24" t="e">
        <f t="shared" si="3"/>
        <v>#DIV/0!</v>
      </c>
      <c r="G56" s="24">
        <f t="shared" si="2"/>
        <v>62.13559322033899</v>
      </c>
    </row>
    <row r="57" spans="1:10" ht="12.75">
      <c r="A57" s="26" t="s">
        <v>96</v>
      </c>
      <c r="B57" s="28"/>
      <c r="C57" s="28"/>
      <c r="D57" s="28">
        <v>295</v>
      </c>
      <c r="E57" s="28">
        <v>126.22</v>
      </c>
      <c r="F57" s="27" t="e">
        <f t="shared" si="3"/>
        <v>#DIV/0!</v>
      </c>
      <c r="G57" s="27">
        <f t="shared" si="2"/>
        <v>42.786440677966105</v>
      </c>
      <c r="J57" s="1"/>
    </row>
    <row r="58" spans="1:7" ht="12.75">
      <c r="A58" s="26" t="s">
        <v>97</v>
      </c>
      <c r="B58" s="28"/>
      <c r="C58" s="28"/>
      <c r="D58" s="28"/>
      <c r="E58" s="28"/>
      <c r="F58" s="27" t="e">
        <f t="shared" si="3"/>
        <v>#DIV/0!</v>
      </c>
      <c r="G58" s="27" t="e">
        <f t="shared" si="2"/>
        <v>#DIV/0!</v>
      </c>
    </row>
    <row r="59" spans="1:7" ht="12.75">
      <c r="A59" s="26" t="s">
        <v>98</v>
      </c>
      <c r="B59" s="28"/>
      <c r="C59" s="28"/>
      <c r="D59" s="28"/>
      <c r="E59" s="27">
        <v>57.08</v>
      </c>
      <c r="F59" s="27" t="e">
        <f t="shared" si="3"/>
        <v>#DIV/0!</v>
      </c>
      <c r="G59" s="27" t="e">
        <f t="shared" si="2"/>
        <v>#DIV/0!</v>
      </c>
    </row>
    <row r="60" spans="1:7" ht="12.75">
      <c r="A60" s="26" t="s">
        <v>106</v>
      </c>
      <c r="B60" s="28"/>
      <c r="C60" s="28"/>
      <c r="D60" s="28">
        <v>58</v>
      </c>
      <c r="E60" s="28"/>
      <c r="F60" s="27" t="e">
        <f t="shared" si="3"/>
        <v>#DIV/0!</v>
      </c>
      <c r="G60" s="27">
        <f t="shared" si="2"/>
        <v>0</v>
      </c>
    </row>
    <row r="61" spans="1:7" ht="12.75">
      <c r="A61" s="23" t="s">
        <v>107</v>
      </c>
      <c r="B61" s="25"/>
      <c r="C61" s="25">
        <f>SUM(C62)</f>
        <v>0</v>
      </c>
      <c r="D61" s="25">
        <f>SUM(D62)</f>
        <v>0</v>
      </c>
      <c r="E61" s="25">
        <f>SUM(E62)</f>
        <v>0</v>
      </c>
      <c r="F61" s="24" t="e">
        <f t="shared" si="3"/>
        <v>#DIV/0!</v>
      </c>
      <c r="G61" s="24">
        <f t="shared" si="2"/>
        <v>85.9084</v>
      </c>
    </row>
    <row r="62" spans="1:12" ht="12.75">
      <c r="A62" s="26" t="s">
        <v>108</v>
      </c>
      <c r="B62" s="28"/>
      <c r="C62" s="28"/>
      <c r="D62" s="28">
        <f>SUM(D62)</f>
        <v>0</v>
      </c>
      <c r="E62" s="28">
        <v>0</v>
      </c>
      <c r="F62" s="27" t="e">
        <f t="shared" si="3"/>
        <v>#DIV/0!</v>
      </c>
      <c r="G62" s="27">
        <f t="shared" si="2"/>
        <v>100.24740298507461</v>
      </c>
      <c r="L62" s="1"/>
    </row>
    <row r="63" spans="1:7" ht="12.75">
      <c r="A63" s="45" t="s">
        <v>109</v>
      </c>
      <c r="B63" s="16"/>
      <c r="C63" s="16">
        <f aca="true" t="shared" si="4" ref="C63:E66">SUM(C64)</f>
        <v>0</v>
      </c>
      <c r="D63" s="16">
        <f t="shared" si="4"/>
        <v>12729</v>
      </c>
      <c r="E63" s="16">
        <f t="shared" si="4"/>
        <v>0</v>
      </c>
      <c r="F63" s="46" t="e">
        <f t="shared" si="3"/>
        <v>#DIV/0!</v>
      </c>
      <c r="G63" s="46">
        <f t="shared" si="2"/>
        <v>0</v>
      </c>
    </row>
    <row r="64" spans="1:7" ht="12.75">
      <c r="A64" s="39" t="s">
        <v>110</v>
      </c>
      <c r="B64" s="18"/>
      <c r="C64" s="18">
        <f t="shared" si="4"/>
        <v>0</v>
      </c>
      <c r="D64" s="18">
        <f t="shared" si="4"/>
        <v>12729</v>
      </c>
      <c r="E64" s="19">
        <f t="shared" si="4"/>
        <v>0</v>
      </c>
      <c r="F64" s="40" t="e">
        <f t="shared" si="3"/>
        <v>#DIV/0!</v>
      </c>
      <c r="G64" s="40">
        <f t="shared" si="2"/>
        <v>0</v>
      </c>
    </row>
    <row r="65" spans="1:7" ht="12.75">
      <c r="A65" s="41" t="s">
        <v>83</v>
      </c>
      <c r="B65" s="21"/>
      <c r="C65" s="21">
        <f t="shared" si="4"/>
        <v>0</v>
      </c>
      <c r="D65" s="21">
        <f t="shared" si="4"/>
        <v>12729</v>
      </c>
      <c r="E65" s="21">
        <f t="shared" si="4"/>
        <v>0</v>
      </c>
      <c r="F65" s="24" t="e">
        <f t="shared" si="3"/>
        <v>#DIV/0!</v>
      </c>
      <c r="G65" s="24">
        <f t="shared" si="2"/>
        <v>0</v>
      </c>
    </row>
    <row r="66" spans="1:7" ht="12.75">
      <c r="A66" s="23" t="s">
        <v>95</v>
      </c>
      <c r="B66" s="25"/>
      <c r="C66" s="25">
        <f t="shared" si="4"/>
        <v>0</v>
      </c>
      <c r="D66" s="25">
        <f t="shared" si="4"/>
        <v>12729</v>
      </c>
      <c r="E66" s="25">
        <f t="shared" si="4"/>
        <v>0</v>
      </c>
      <c r="F66" s="24" t="e">
        <f t="shared" si="3"/>
        <v>#DIV/0!</v>
      </c>
      <c r="G66" s="24">
        <f t="shared" si="2"/>
        <v>0</v>
      </c>
    </row>
    <row r="67" spans="1:7" ht="12.75">
      <c r="A67" s="26" t="s">
        <v>98</v>
      </c>
      <c r="B67" s="28"/>
      <c r="C67" s="28"/>
      <c r="D67" s="28">
        <v>12729</v>
      </c>
      <c r="E67" s="28">
        <v>0</v>
      </c>
      <c r="F67" s="27" t="e">
        <f t="shared" si="3"/>
        <v>#DIV/0!</v>
      </c>
      <c r="G67" s="27">
        <f t="shared" si="2"/>
        <v>0</v>
      </c>
    </row>
    <row r="68" spans="1:7" ht="12.75">
      <c r="A68" s="47" t="s">
        <v>111</v>
      </c>
      <c r="B68" s="48"/>
      <c r="C68" s="48">
        <f aca="true" t="shared" si="5" ref="C68:D71">SUM(C69)</f>
        <v>0</v>
      </c>
      <c r="D68" s="48">
        <f t="shared" si="5"/>
        <v>41294</v>
      </c>
      <c r="E68" s="48">
        <v>0</v>
      </c>
      <c r="F68" s="46" t="e">
        <f t="shared" si="3"/>
        <v>#DIV/0!</v>
      </c>
      <c r="G68" s="46">
        <f t="shared" si="2"/>
        <v>0</v>
      </c>
    </row>
    <row r="69" spans="1:9" ht="12.75">
      <c r="A69" s="39" t="s">
        <v>110</v>
      </c>
      <c r="B69" s="18"/>
      <c r="C69" s="18">
        <f t="shared" si="5"/>
        <v>0</v>
      </c>
      <c r="D69" s="18">
        <f t="shared" si="5"/>
        <v>41294</v>
      </c>
      <c r="E69" s="19">
        <v>0</v>
      </c>
      <c r="F69" s="40" t="e">
        <f t="shared" si="3"/>
        <v>#DIV/0!</v>
      </c>
      <c r="G69" s="40">
        <f t="shared" si="2"/>
        <v>0</v>
      </c>
      <c r="I69" s="1"/>
    </row>
    <row r="70" spans="1:7" ht="12.75">
      <c r="A70" s="41" t="s">
        <v>83</v>
      </c>
      <c r="B70" s="21"/>
      <c r="C70" s="21">
        <f t="shared" si="5"/>
        <v>0</v>
      </c>
      <c r="D70" s="21">
        <f t="shared" si="5"/>
        <v>41294</v>
      </c>
      <c r="E70" s="21">
        <f>SUM(E71)</f>
        <v>0</v>
      </c>
      <c r="F70" s="24" t="e">
        <f t="shared" si="3"/>
        <v>#DIV/0!</v>
      </c>
      <c r="G70" s="24">
        <f t="shared" si="2"/>
        <v>0</v>
      </c>
    </row>
    <row r="71" spans="1:7" ht="13.5" customHeight="1">
      <c r="A71" s="23" t="s">
        <v>112</v>
      </c>
      <c r="B71" s="25"/>
      <c r="C71" s="25">
        <f t="shared" si="5"/>
        <v>0</v>
      </c>
      <c r="D71" s="25">
        <f t="shared" si="5"/>
        <v>41294</v>
      </c>
      <c r="E71" s="25">
        <f>SUM(E72)</f>
        <v>0</v>
      </c>
      <c r="F71" s="24" t="e">
        <f t="shared" si="3"/>
        <v>#DIV/0!</v>
      </c>
      <c r="G71" s="24">
        <f t="shared" si="2"/>
        <v>0</v>
      </c>
    </row>
    <row r="72" spans="1:9" ht="12.75">
      <c r="A72" s="26" t="s">
        <v>113</v>
      </c>
      <c r="B72" s="27"/>
      <c r="C72" s="28"/>
      <c r="D72" s="28">
        <v>41294</v>
      </c>
      <c r="E72" s="28"/>
      <c r="F72" s="27" t="e">
        <f t="shared" si="3"/>
        <v>#DIV/0!</v>
      </c>
      <c r="G72" s="27">
        <f t="shared" si="2"/>
        <v>0</v>
      </c>
      <c r="I72" s="1"/>
    </row>
    <row r="73" spans="1:7" ht="12.75">
      <c r="A73" s="47" t="s">
        <v>114</v>
      </c>
      <c r="B73" s="48"/>
      <c r="C73" s="48">
        <f aca="true" t="shared" si="6" ref="C73:E74">SUM(C74)</f>
        <v>1437.52</v>
      </c>
      <c r="D73" s="48">
        <f t="shared" si="6"/>
        <v>0</v>
      </c>
      <c r="E73" s="46">
        <f t="shared" si="6"/>
        <v>0</v>
      </c>
      <c r="F73" s="46">
        <f t="shared" si="3"/>
        <v>0</v>
      </c>
      <c r="G73" s="46" t="e">
        <f t="shared" si="2"/>
        <v>#DIV/0!</v>
      </c>
    </row>
    <row r="74" spans="1:7" ht="12.75">
      <c r="A74" s="39" t="s">
        <v>115</v>
      </c>
      <c r="B74" s="40"/>
      <c r="C74" s="40">
        <f t="shared" si="6"/>
        <v>1437.52</v>
      </c>
      <c r="D74" s="40">
        <f t="shared" si="6"/>
        <v>0</v>
      </c>
      <c r="E74" s="29">
        <f t="shared" si="6"/>
        <v>0</v>
      </c>
      <c r="F74" s="40">
        <f t="shared" si="3"/>
        <v>0</v>
      </c>
      <c r="G74" s="40" t="e">
        <f t="shared" si="2"/>
        <v>#DIV/0!</v>
      </c>
    </row>
    <row r="75" spans="1:7" ht="12.75">
      <c r="A75" s="41" t="s">
        <v>116</v>
      </c>
      <c r="B75" s="42"/>
      <c r="C75" s="30">
        <f>SUM(C76,C80)</f>
        <v>1437.52</v>
      </c>
      <c r="D75" s="30">
        <f>SUM(D76,D80)</f>
        <v>0</v>
      </c>
      <c r="E75" s="42">
        <f>SUM(E76,E80)</f>
        <v>0</v>
      </c>
      <c r="F75" s="24">
        <f t="shared" si="3"/>
        <v>0</v>
      </c>
      <c r="G75" s="24" t="e">
        <f t="shared" si="2"/>
        <v>#DIV/0!</v>
      </c>
    </row>
    <row r="76" spans="1:7" ht="12.75">
      <c r="A76" s="23" t="s">
        <v>117</v>
      </c>
      <c r="B76" s="24"/>
      <c r="C76" s="25">
        <f>SUM(C77)</f>
        <v>237.78</v>
      </c>
      <c r="D76" s="25">
        <f>SUM(D77)</f>
        <v>0</v>
      </c>
      <c r="E76" s="24">
        <f>SUM(E77)</f>
        <v>0</v>
      </c>
      <c r="F76" s="24">
        <f t="shared" si="3"/>
        <v>0</v>
      </c>
      <c r="G76" s="24" t="e">
        <f t="shared" si="2"/>
        <v>#DIV/0!</v>
      </c>
    </row>
    <row r="77" spans="1:9" ht="12.75">
      <c r="A77" s="49" t="s">
        <v>118</v>
      </c>
      <c r="B77" s="50"/>
      <c r="C77" s="51">
        <v>237.78</v>
      </c>
      <c r="D77" s="51">
        <v>0</v>
      </c>
      <c r="E77" s="50">
        <v>0</v>
      </c>
      <c r="F77" s="27">
        <f t="shared" si="3"/>
        <v>0</v>
      </c>
      <c r="G77" s="27" t="e">
        <f t="shared" si="2"/>
        <v>#DIV/0!</v>
      </c>
      <c r="I77" s="1"/>
    </row>
    <row r="78" spans="1:7" ht="12.75">
      <c r="A78" s="52" t="s">
        <v>72</v>
      </c>
      <c r="B78" s="8"/>
      <c r="C78" s="8">
        <f aca="true" t="shared" si="7" ref="C78:E80">SUM(C79)</f>
        <v>1199.74</v>
      </c>
      <c r="D78" s="8">
        <f t="shared" si="7"/>
        <v>0</v>
      </c>
      <c r="E78" s="53">
        <f t="shared" si="7"/>
        <v>0</v>
      </c>
      <c r="F78" s="27">
        <f t="shared" si="3"/>
        <v>0</v>
      </c>
      <c r="G78" s="27" t="e">
        <f t="shared" si="2"/>
        <v>#DIV/0!</v>
      </c>
    </row>
    <row r="79" spans="1:7" ht="12.75">
      <c r="A79" s="52" t="s">
        <v>73</v>
      </c>
      <c r="B79" s="8"/>
      <c r="C79" s="8">
        <f t="shared" si="7"/>
        <v>1199.74</v>
      </c>
      <c r="D79" s="8">
        <f t="shared" si="7"/>
        <v>0</v>
      </c>
      <c r="E79" s="53">
        <f t="shared" si="7"/>
        <v>0</v>
      </c>
      <c r="F79" s="27">
        <f t="shared" si="3"/>
        <v>0</v>
      </c>
      <c r="G79" s="27" t="e">
        <f t="shared" si="2"/>
        <v>#DIV/0!</v>
      </c>
    </row>
    <row r="80" spans="1:7" ht="12.75">
      <c r="A80" s="23" t="s">
        <v>97</v>
      </c>
      <c r="B80" s="24"/>
      <c r="C80" s="25">
        <f t="shared" si="7"/>
        <v>1199.74</v>
      </c>
      <c r="D80" s="25">
        <f t="shared" si="7"/>
        <v>0</v>
      </c>
      <c r="E80" s="24">
        <f t="shared" si="7"/>
        <v>0</v>
      </c>
      <c r="F80" s="24">
        <f t="shared" si="3"/>
        <v>0</v>
      </c>
      <c r="G80" s="24" t="e">
        <f t="shared" si="2"/>
        <v>#DIV/0!</v>
      </c>
    </row>
    <row r="81" spans="1:7" ht="12.75">
      <c r="A81" s="49" t="s">
        <v>118</v>
      </c>
      <c r="B81" s="28"/>
      <c r="C81" s="28">
        <v>1199.74</v>
      </c>
      <c r="D81" s="28">
        <v>0</v>
      </c>
      <c r="E81" s="27">
        <v>0</v>
      </c>
      <c r="F81" s="27">
        <f t="shared" si="3"/>
        <v>0</v>
      </c>
      <c r="G81" s="27" t="e">
        <f t="shared" si="2"/>
        <v>#DIV/0!</v>
      </c>
    </row>
    <row r="82" spans="1:8" ht="12.75">
      <c r="A82" s="31" t="s">
        <v>119</v>
      </c>
      <c r="B82" s="35"/>
      <c r="C82" s="32">
        <f>SUM(C83,C88,C95,C102,C109,C123,C142,C162)</f>
        <v>21372.65</v>
      </c>
      <c r="D82" s="32">
        <f>SUM(D83,D88,D95,D102,D109,D123,D142,D162)</f>
        <v>122442</v>
      </c>
      <c r="E82" s="35">
        <f>SUM(E83,E88,E95,E102,E109,E123,E142,E162)</f>
        <v>31163.51</v>
      </c>
      <c r="F82" s="35">
        <f t="shared" si="3"/>
        <v>145.8102294287325</v>
      </c>
      <c r="G82" s="35">
        <f t="shared" si="2"/>
        <v>25.451650577416245</v>
      </c>
      <c r="H82" s="1"/>
    </row>
    <row r="83" spans="1:11" ht="12.75">
      <c r="A83" s="47" t="s">
        <v>120</v>
      </c>
      <c r="B83" s="46"/>
      <c r="C83" s="16">
        <f aca="true" t="shared" si="8" ref="C83:E86">SUM(C84)</f>
        <v>0</v>
      </c>
      <c r="D83" s="16">
        <f t="shared" si="8"/>
        <v>19072</v>
      </c>
      <c r="E83" s="54">
        <f t="shared" si="8"/>
        <v>0</v>
      </c>
      <c r="F83" s="46" t="e">
        <f t="shared" si="3"/>
        <v>#DIV/0!</v>
      </c>
      <c r="G83" s="46">
        <f t="shared" si="2"/>
        <v>0</v>
      </c>
      <c r="K83" s="1"/>
    </row>
    <row r="84" spans="1:7" ht="12.75">
      <c r="A84" s="17" t="s">
        <v>121</v>
      </c>
      <c r="B84" s="19"/>
      <c r="C84" s="18">
        <f t="shared" si="8"/>
        <v>0</v>
      </c>
      <c r="D84" s="18">
        <f t="shared" si="8"/>
        <v>19072</v>
      </c>
      <c r="E84" s="18">
        <f t="shared" si="8"/>
        <v>0</v>
      </c>
      <c r="F84" s="40" t="e">
        <f t="shared" si="3"/>
        <v>#DIV/0!</v>
      </c>
      <c r="G84" s="40">
        <f t="shared" si="2"/>
        <v>0</v>
      </c>
    </row>
    <row r="85" spans="1:7" ht="12.75">
      <c r="A85" s="20" t="s">
        <v>122</v>
      </c>
      <c r="B85" s="22"/>
      <c r="C85" s="21">
        <f t="shared" si="8"/>
        <v>0</v>
      </c>
      <c r="D85" s="21">
        <f t="shared" si="8"/>
        <v>19072</v>
      </c>
      <c r="E85" s="21">
        <f t="shared" si="8"/>
        <v>0</v>
      </c>
      <c r="F85" s="42" t="e">
        <f t="shared" si="3"/>
        <v>#DIV/0!</v>
      </c>
      <c r="G85" s="42">
        <f t="shared" si="2"/>
        <v>0</v>
      </c>
    </row>
    <row r="86" spans="1:7" ht="25.5">
      <c r="A86" s="23" t="s">
        <v>123</v>
      </c>
      <c r="B86" s="24"/>
      <c r="C86" s="25">
        <f t="shared" si="8"/>
        <v>0</v>
      </c>
      <c r="D86" s="25">
        <f t="shared" si="8"/>
        <v>19072</v>
      </c>
      <c r="E86" s="24">
        <f t="shared" si="8"/>
        <v>0</v>
      </c>
      <c r="F86" s="24" t="e">
        <f t="shared" si="3"/>
        <v>#DIV/0!</v>
      </c>
      <c r="G86" s="24">
        <f t="shared" si="2"/>
        <v>0</v>
      </c>
    </row>
    <row r="87" spans="1:7" ht="12.75">
      <c r="A87" s="26" t="s">
        <v>124</v>
      </c>
      <c r="B87" s="27"/>
      <c r="C87" s="28"/>
      <c r="D87" s="28">
        <v>19072</v>
      </c>
      <c r="E87" s="27"/>
      <c r="F87" s="27" t="e">
        <f t="shared" si="3"/>
        <v>#DIV/0!</v>
      </c>
      <c r="G87" s="27">
        <f aca="true" t="shared" si="9" ref="G87:G160">SUM(E87/D87*100)</f>
        <v>0</v>
      </c>
    </row>
    <row r="88" spans="1:12" ht="12.75">
      <c r="A88" s="47" t="s">
        <v>125</v>
      </c>
      <c r="B88" s="46"/>
      <c r="C88" s="48">
        <f aca="true" t="shared" si="10" ref="C88:E89">SUM(C89)</f>
        <v>0</v>
      </c>
      <c r="D88" s="48">
        <f t="shared" si="10"/>
        <v>3776</v>
      </c>
      <c r="E88" s="46">
        <f t="shared" si="10"/>
        <v>3776.1299999999997</v>
      </c>
      <c r="F88" s="46" t="e">
        <f t="shared" si="3"/>
        <v>#DIV/0!</v>
      </c>
      <c r="G88" s="46">
        <f t="shared" si="9"/>
        <v>100.00344279661016</v>
      </c>
      <c r="L88" s="1"/>
    </row>
    <row r="89" spans="1:7" ht="12.75">
      <c r="A89" s="17" t="s">
        <v>121</v>
      </c>
      <c r="B89" s="19"/>
      <c r="C89" s="18">
        <f t="shared" si="10"/>
        <v>0</v>
      </c>
      <c r="D89" s="18">
        <f t="shared" si="10"/>
        <v>3776</v>
      </c>
      <c r="E89" s="19">
        <f>SUM(E90)</f>
        <v>3776.1299999999997</v>
      </c>
      <c r="F89" s="40" t="e">
        <f t="shared" si="3"/>
        <v>#DIV/0!</v>
      </c>
      <c r="G89" s="40">
        <f t="shared" si="9"/>
        <v>100.00344279661016</v>
      </c>
    </row>
    <row r="90" spans="1:7" ht="12.75">
      <c r="A90" s="20" t="s">
        <v>122</v>
      </c>
      <c r="B90" s="22"/>
      <c r="C90" s="21">
        <f>SUM(C92)</f>
        <v>0</v>
      </c>
      <c r="D90" s="21">
        <f>SUM(D91)</f>
        <v>3776</v>
      </c>
      <c r="E90" s="22">
        <f>SUM(E91)</f>
        <v>3776.1299999999997</v>
      </c>
      <c r="F90" s="42" t="e">
        <f aca="true" t="shared" si="11" ref="F90:F163">SUM(E90/C90*100)</f>
        <v>#DIV/0!</v>
      </c>
      <c r="G90" s="42">
        <f t="shared" si="9"/>
        <v>100.00344279661016</v>
      </c>
    </row>
    <row r="91" spans="1:7" ht="12.75">
      <c r="A91" s="55" t="s">
        <v>126</v>
      </c>
      <c r="B91" s="56"/>
      <c r="C91" s="57">
        <f>SUM(C92,C93,C94)</f>
        <v>0</v>
      </c>
      <c r="D91" s="57">
        <f>SUM(D92,D93,D94)</f>
        <v>3776</v>
      </c>
      <c r="E91" s="56">
        <f>SUM(E92,E93,E94)</f>
        <v>3776.1299999999997</v>
      </c>
      <c r="F91" s="50"/>
      <c r="G91" s="50"/>
    </row>
    <row r="92" spans="1:7" ht="12.75">
      <c r="A92" s="23" t="s">
        <v>127</v>
      </c>
      <c r="B92" s="24"/>
      <c r="C92" s="25">
        <f>SUM(C93:C94)</f>
        <v>0</v>
      </c>
      <c r="D92" s="25">
        <v>465</v>
      </c>
      <c r="E92" s="24">
        <v>465.45</v>
      </c>
      <c r="F92" s="24" t="e">
        <f t="shared" si="11"/>
        <v>#DIV/0!</v>
      </c>
      <c r="G92" s="24">
        <f t="shared" si="9"/>
        <v>100.09677419354838</v>
      </c>
    </row>
    <row r="93" spans="1:7" ht="12.75">
      <c r="A93" s="26" t="s">
        <v>128</v>
      </c>
      <c r="B93" s="27"/>
      <c r="C93" s="28"/>
      <c r="D93" s="28">
        <v>3238</v>
      </c>
      <c r="E93" s="27">
        <v>3238.24</v>
      </c>
      <c r="F93" s="27" t="e">
        <f t="shared" si="11"/>
        <v>#DIV/0!</v>
      </c>
      <c r="G93" s="27">
        <f t="shared" si="9"/>
        <v>100.00741198270538</v>
      </c>
    </row>
    <row r="94" spans="1:8" ht="12.75">
      <c r="A94" s="26" t="s">
        <v>129</v>
      </c>
      <c r="B94" s="27"/>
      <c r="C94" s="28"/>
      <c r="D94" s="28">
        <v>73</v>
      </c>
      <c r="E94" s="27">
        <v>72.44</v>
      </c>
      <c r="F94" s="27" t="e">
        <f t="shared" si="11"/>
        <v>#DIV/0!</v>
      </c>
      <c r="G94" s="27">
        <f t="shared" si="9"/>
        <v>99.23287671232876</v>
      </c>
      <c r="H94" s="1"/>
    </row>
    <row r="95" spans="1:8" ht="12.75">
      <c r="A95" s="47" t="s">
        <v>130</v>
      </c>
      <c r="B95" s="54"/>
      <c r="C95" s="16">
        <f aca="true" t="shared" si="12" ref="C95:E96">SUM(C96)</f>
        <v>0</v>
      </c>
      <c r="D95" s="16">
        <f t="shared" si="12"/>
        <v>31750</v>
      </c>
      <c r="E95" s="54">
        <f t="shared" si="12"/>
        <v>0</v>
      </c>
      <c r="F95" s="46" t="e">
        <f t="shared" si="11"/>
        <v>#DIV/0!</v>
      </c>
      <c r="G95" s="46">
        <f t="shared" si="9"/>
        <v>0</v>
      </c>
      <c r="H95" s="1"/>
    </row>
    <row r="96" spans="1:7" ht="12.75">
      <c r="A96" s="17" t="s">
        <v>121</v>
      </c>
      <c r="B96" s="19"/>
      <c r="C96" s="18">
        <f t="shared" si="12"/>
        <v>0</v>
      </c>
      <c r="D96" s="18">
        <f t="shared" si="12"/>
        <v>31750</v>
      </c>
      <c r="E96" s="19">
        <f t="shared" si="12"/>
        <v>0</v>
      </c>
      <c r="F96" s="40" t="e">
        <f t="shared" si="11"/>
        <v>#DIV/0!</v>
      </c>
      <c r="G96" s="40">
        <f t="shared" si="9"/>
        <v>0</v>
      </c>
    </row>
    <row r="97" spans="1:10" ht="12.75">
      <c r="A97" s="20" t="s">
        <v>122</v>
      </c>
      <c r="B97" s="22"/>
      <c r="C97" s="21">
        <f>SUM(C99:C101)</f>
        <v>0</v>
      </c>
      <c r="D97" s="21">
        <f>SUM(D98)</f>
        <v>31750</v>
      </c>
      <c r="E97" s="22">
        <f>SUM(E98)</f>
        <v>0</v>
      </c>
      <c r="F97" s="42" t="e">
        <f t="shared" si="11"/>
        <v>#DIV/0!</v>
      </c>
      <c r="G97" s="42">
        <f t="shared" si="9"/>
        <v>0</v>
      </c>
      <c r="J97" s="1"/>
    </row>
    <row r="98" spans="1:7" ht="12.75">
      <c r="A98" s="23" t="s">
        <v>131</v>
      </c>
      <c r="B98" s="25"/>
      <c r="C98" s="25">
        <f>SUM(C99:C101)</f>
        <v>0</v>
      </c>
      <c r="D98" s="25">
        <f>SUM(D99:D101)</f>
        <v>31750</v>
      </c>
      <c r="E98" s="25">
        <f>SUM(E99:E101)</f>
        <v>0</v>
      </c>
      <c r="F98" s="24" t="e">
        <f t="shared" si="11"/>
        <v>#DIV/0!</v>
      </c>
      <c r="G98" s="24">
        <f t="shared" si="9"/>
        <v>0</v>
      </c>
    </row>
    <row r="99" spans="1:7" ht="12.75">
      <c r="A99" s="58" t="s">
        <v>132</v>
      </c>
      <c r="B99" s="28"/>
      <c r="C99" s="28"/>
      <c r="D99" s="28">
        <v>1650</v>
      </c>
      <c r="E99" s="28">
        <v>0</v>
      </c>
      <c r="F99" s="27" t="e">
        <f t="shared" si="11"/>
        <v>#DIV/0!</v>
      </c>
      <c r="G99" s="27">
        <f t="shared" si="9"/>
        <v>0</v>
      </c>
    </row>
    <row r="100" spans="1:7" ht="12.75">
      <c r="A100" s="26" t="s">
        <v>133</v>
      </c>
      <c r="B100" s="27"/>
      <c r="C100" s="28"/>
      <c r="D100" s="28">
        <v>6100</v>
      </c>
      <c r="E100" s="27"/>
      <c r="F100" s="27" t="e">
        <f t="shared" si="11"/>
        <v>#DIV/0!</v>
      </c>
      <c r="G100" s="27">
        <f t="shared" si="9"/>
        <v>0</v>
      </c>
    </row>
    <row r="101" spans="1:7" ht="12.75">
      <c r="A101" s="26" t="s">
        <v>128</v>
      </c>
      <c r="B101" s="57"/>
      <c r="C101" s="51">
        <v>0</v>
      </c>
      <c r="D101" s="51">
        <v>24000</v>
      </c>
      <c r="E101" s="51"/>
      <c r="F101" s="27" t="e">
        <f t="shared" si="11"/>
        <v>#DIV/0!</v>
      </c>
      <c r="G101" s="27">
        <f t="shared" si="9"/>
        <v>0</v>
      </c>
    </row>
    <row r="102" spans="1:7" ht="12.75">
      <c r="A102" s="47" t="s">
        <v>134</v>
      </c>
      <c r="B102" s="16"/>
      <c r="C102" s="16">
        <f aca="true" t="shared" si="13" ref="C102:E103">SUM(C103)</f>
        <v>0</v>
      </c>
      <c r="D102" s="16">
        <f t="shared" si="13"/>
        <v>13811</v>
      </c>
      <c r="E102" s="16">
        <f t="shared" si="13"/>
        <v>0</v>
      </c>
      <c r="F102" s="46" t="e">
        <f t="shared" si="11"/>
        <v>#DIV/0!</v>
      </c>
      <c r="G102" s="46">
        <f t="shared" si="9"/>
        <v>0</v>
      </c>
    </row>
    <row r="103" spans="1:7" ht="12.75">
      <c r="A103" s="17" t="s">
        <v>135</v>
      </c>
      <c r="B103" s="18"/>
      <c r="C103" s="18">
        <f t="shared" si="13"/>
        <v>0</v>
      </c>
      <c r="D103" s="18">
        <f t="shared" si="13"/>
        <v>13811</v>
      </c>
      <c r="E103" s="18">
        <f t="shared" si="13"/>
        <v>0</v>
      </c>
      <c r="F103" s="40" t="e">
        <f t="shared" si="11"/>
        <v>#DIV/0!</v>
      </c>
      <c r="G103" s="40">
        <f t="shared" si="9"/>
        <v>0</v>
      </c>
    </row>
    <row r="104" spans="1:7" ht="12.75">
      <c r="A104" s="20" t="s">
        <v>90</v>
      </c>
      <c r="B104" s="21"/>
      <c r="C104" s="21">
        <f>SUM(C105,C107)</f>
        <v>0</v>
      </c>
      <c r="D104" s="21">
        <f>SUM(D105,D107)</f>
        <v>13811</v>
      </c>
      <c r="E104" s="21">
        <f>SUM(E105,E107)</f>
        <v>0</v>
      </c>
      <c r="F104" s="42" t="e">
        <f t="shared" si="11"/>
        <v>#DIV/0!</v>
      </c>
      <c r="G104" s="42">
        <f t="shared" si="9"/>
        <v>0</v>
      </c>
    </row>
    <row r="105" spans="1:7" ht="25.5">
      <c r="A105" s="23" t="s">
        <v>123</v>
      </c>
      <c r="B105" s="25"/>
      <c r="C105" s="25">
        <f>SUM(C106)</f>
        <v>0</v>
      </c>
      <c r="D105" s="25">
        <f>SUM(D106)</f>
        <v>12741</v>
      </c>
      <c r="E105" s="24">
        <f>SUM(E106)</f>
        <v>0</v>
      </c>
      <c r="F105" s="24" t="e">
        <f t="shared" si="11"/>
        <v>#DIV/0!</v>
      </c>
      <c r="G105" s="24">
        <f t="shared" si="9"/>
        <v>0</v>
      </c>
    </row>
    <row r="106" spans="1:7" ht="12.75">
      <c r="A106" s="26" t="s">
        <v>124</v>
      </c>
      <c r="B106" s="28"/>
      <c r="C106" s="28"/>
      <c r="D106" s="28">
        <v>12741</v>
      </c>
      <c r="E106" s="27"/>
      <c r="F106" s="27" t="e">
        <f t="shared" si="11"/>
        <v>#DIV/0!</v>
      </c>
      <c r="G106" s="27">
        <f t="shared" si="9"/>
        <v>0</v>
      </c>
    </row>
    <row r="107" spans="1:7" ht="12.75">
      <c r="A107" s="23" t="s">
        <v>136</v>
      </c>
      <c r="B107" s="25"/>
      <c r="C107" s="25">
        <f>SUM(C108)</f>
        <v>0</v>
      </c>
      <c r="D107" s="25">
        <f>SUM(D108)</f>
        <v>1070</v>
      </c>
      <c r="E107" s="24">
        <f>SUM(E108)</f>
        <v>0</v>
      </c>
      <c r="F107" s="24" t="e">
        <f t="shared" si="11"/>
        <v>#DIV/0!</v>
      </c>
      <c r="G107" s="24">
        <f t="shared" si="9"/>
        <v>0</v>
      </c>
    </row>
    <row r="108" spans="1:7" ht="13.5" customHeight="1">
      <c r="A108" s="26" t="s">
        <v>137</v>
      </c>
      <c r="B108" s="28"/>
      <c r="C108" s="28"/>
      <c r="D108" s="28">
        <v>1070</v>
      </c>
      <c r="E108" s="28"/>
      <c r="F108" s="27" t="e">
        <f t="shared" si="11"/>
        <v>#DIV/0!</v>
      </c>
      <c r="G108" s="27">
        <f t="shared" si="9"/>
        <v>0</v>
      </c>
    </row>
    <row r="109" spans="1:7" ht="12.75">
      <c r="A109" s="15" t="s">
        <v>138</v>
      </c>
      <c r="B109" s="16"/>
      <c r="C109" s="16">
        <f aca="true" t="shared" si="14" ref="C109:E110">SUM(C110)</f>
        <v>0</v>
      </c>
      <c r="D109" s="16">
        <f t="shared" si="14"/>
        <v>2720</v>
      </c>
      <c r="E109" s="16">
        <f t="shared" si="14"/>
        <v>0</v>
      </c>
      <c r="F109" s="46" t="e">
        <f t="shared" si="11"/>
        <v>#DIV/0!</v>
      </c>
      <c r="G109" s="46">
        <f t="shared" si="9"/>
        <v>0</v>
      </c>
    </row>
    <row r="110" spans="1:7" ht="12.75">
      <c r="A110" s="17" t="s">
        <v>89</v>
      </c>
      <c r="B110" s="18"/>
      <c r="C110" s="18">
        <f t="shared" si="14"/>
        <v>0</v>
      </c>
      <c r="D110" s="18">
        <f t="shared" si="14"/>
        <v>2720</v>
      </c>
      <c r="E110" s="18">
        <f t="shared" si="14"/>
        <v>0</v>
      </c>
      <c r="F110" s="40" t="e">
        <f t="shared" si="11"/>
        <v>#DIV/0!</v>
      </c>
      <c r="G110" s="40">
        <f t="shared" si="9"/>
        <v>0</v>
      </c>
    </row>
    <row r="111" spans="1:7" ht="12.75">
      <c r="A111" s="20" t="s">
        <v>139</v>
      </c>
      <c r="B111" s="30"/>
      <c r="C111" s="21">
        <f>SUM(C112,C114)</f>
        <v>0</v>
      </c>
      <c r="D111" s="21">
        <f>SUM(D112,D114)</f>
        <v>2720</v>
      </c>
      <c r="E111" s="21">
        <v>0</v>
      </c>
      <c r="F111" s="42" t="e">
        <f t="shared" si="11"/>
        <v>#DIV/0!</v>
      </c>
      <c r="G111" s="42">
        <f t="shared" si="9"/>
        <v>0</v>
      </c>
    </row>
    <row r="112" spans="1:7" ht="12.75">
      <c r="A112" s="23" t="s">
        <v>131</v>
      </c>
      <c r="B112" s="25"/>
      <c r="C112" s="25">
        <f>SUM(C113)</f>
        <v>0</v>
      </c>
      <c r="D112" s="25">
        <f>SUM(D113)</f>
        <v>2720</v>
      </c>
      <c r="E112" s="24">
        <f>SUM(E113)</f>
        <v>0</v>
      </c>
      <c r="F112" s="24">
        <f t="shared" si="11"/>
        <v>100.0942730404702</v>
      </c>
      <c r="G112" s="24">
        <f t="shared" si="9"/>
        <v>85.14610682662097</v>
      </c>
    </row>
    <row r="113" spans="1:11" ht="12.75">
      <c r="A113" s="26" t="s">
        <v>127</v>
      </c>
      <c r="B113" s="28"/>
      <c r="C113" s="28"/>
      <c r="D113" s="28">
        <v>2720</v>
      </c>
      <c r="E113" s="27">
        <f>SUM(E113)</f>
        <v>0</v>
      </c>
      <c r="F113" s="27">
        <f t="shared" si="11"/>
        <v>103.51878309820597</v>
      </c>
      <c r="G113" s="27">
        <f t="shared" si="9"/>
        <v>22.19771319676036</v>
      </c>
      <c r="I113" s="1"/>
      <c r="J113" s="1"/>
      <c r="K113" s="1"/>
    </row>
    <row r="114" spans="1:11" ht="12.75">
      <c r="A114" s="23" t="s">
        <v>136</v>
      </c>
      <c r="B114" s="25"/>
      <c r="C114" s="25">
        <f>SUM(C115:C122)</f>
        <v>0</v>
      </c>
      <c r="D114" s="25">
        <v>0</v>
      </c>
      <c r="E114" s="24">
        <f>SUM(E115)</f>
        <v>0</v>
      </c>
      <c r="F114" s="24" t="e">
        <f t="shared" si="11"/>
        <v>#DIV/0!</v>
      </c>
      <c r="G114" s="24" t="e">
        <f t="shared" si="9"/>
        <v>#DIV/0!</v>
      </c>
      <c r="I114" s="1"/>
      <c r="J114" s="1"/>
      <c r="K114" s="1"/>
    </row>
    <row r="115" spans="1:7" s="1" customFormat="1" ht="12.75">
      <c r="A115" s="59" t="s">
        <v>140</v>
      </c>
      <c r="B115" s="51"/>
      <c r="C115" s="51"/>
      <c r="D115" s="51"/>
      <c r="E115" s="50">
        <v>0</v>
      </c>
      <c r="F115" s="27" t="e">
        <f t="shared" si="11"/>
        <v>#DIV/0!</v>
      </c>
      <c r="G115" s="27" t="e">
        <f t="shared" si="9"/>
        <v>#DIV/0!</v>
      </c>
    </row>
    <row r="116" spans="1:7" s="1" customFormat="1" ht="12.75">
      <c r="A116" s="60" t="s">
        <v>141</v>
      </c>
      <c r="B116" s="37"/>
      <c r="C116" s="37">
        <f>SUM(C116)</f>
        <v>0</v>
      </c>
      <c r="D116" s="37">
        <f>SUM(D117)</f>
        <v>54672</v>
      </c>
      <c r="E116" s="38">
        <f>SUM(E117)</f>
        <v>33172.29</v>
      </c>
      <c r="F116" s="38"/>
      <c r="G116" s="38"/>
    </row>
    <row r="117" spans="1:7" s="1" customFormat="1" ht="12.75">
      <c r="A117" s="61" t="s">
        <v>142</v>
      </c>
      <c r="B117" s="62"/>
      <c r="C117" s="62">
        <f>SUM(C118)</f>
        <v>0</v>
      </c>
      <c r="D117" s="62">
        <f>SUM(D118)</f>
        <v>54672</v>
      </c>
      <c r="E117" s="63">
        <f>SUM(E118)</f>
        <v>33172.29</v>
      </c>
      <c r="F117" s="63"/>
      <c r="G117" s="63"/>
    </row>
    <row r="118" spans="1:7" s="1" customFormat="1" ht="12.75">
      <c r="A118" s="59" t="s">
        <v>143</v>
      </c>
      <c r="B118" s="51"/>
      <c r="C118" s="51"/>
      <c r="D118" s="51">
        <v>54672</v>
      </c>
      <c r="E118" s="50">
        <v>33172.29</v>
      </c>
      <c r="F118" s="27"/>
      <c r="G118" s="27"/>
    </row>
    <row r="119" spans="1:7" s="1" customFormat="1" ht="25.5">
      <c r="A119" s="60" t="s">
        <v>144</v>
      </c>
      <c r="B119" s="37"/>
      <c r="C119" s="37"/>
      <c r="D119" s="37">
        <f>SUM(D120)</f>
        <v>660</v>
      </c>
      <c r="E119" s="38">
        <f>SUM(E120)</f>
        <v>660.08</v>
      </c>
      <c r="F119" s="38"/>
      <c r="G119" s="38"/>
    </row>
    <row r="120" spans="1:7" s="1" customFormat="1" ht="12.75">
      <c r="A120" s="61" t="s">
        <v>145</v>
      </c>
      <c r="B120" s="62"/>
      <c r="C120" s="62">
        <f>SUM(C121)</f>
        <v>0</v>
      </c>
      <c r="D120" s="62">
        <f>SUM(D121)</f>
        <v>660</v>
      </c>
      <c r="E120" s="63">
        <f>SUM(E121)</f>
        <v>660.08</v>
      </c>
      <c r="F120" s="63"/>
      <c r="G120" s="63"/>
    </row>
    <row r="121" spans="1:7" s="1" customFormat="1" ht="12.75">
      <c r="A121" s="59" t="s">
        <v>146</v>
      </c>
      <c r="B121" s="51"/>
      <c r="C121" s="51"/>
      <c r="D121" s="51">
        <v>660</v>
      </c>
      <c r="E121" s="50">
        <v>660.08</v>
      </c>
      <c r="F121" s="27"/>
      <c r="G121" s="27"/>
    </row>
    <row r="122" spans="1:11" ht="13.5" customHeight="1">
      <c r="A122" s="64"/>
      <c r="B122" s="28"/>
      <c r="C122" s="28"/>
      <c r="D122" s="28"/>
      <c r="E122" s="28"/>
      <c r="F122" s="27" t="e">
        <f t="shared" si="11"/>
        <v>#DIV/0!</v>
      </c>
      <c r="G122" s="27" t="e">
        <f t="shared" si="9"/>
        <v>#DIV/0!</v>
      </c>
      <c r="I122" s="1"/>
      <c r="J122" s="1"/>
      <c r="K122" s="1"/>
    </row>
    <row r="123" spans="1:11" ht="12.75">
      <c r="A123" s="65" t="s">
        <v>147</v>
      </c>
      <c r="B123" s="16"/>
      <c r="C123" s="16">
        <f>SUM(C125,C130)</f>
        <v>6184.63</v>
      </c>
      <c r="D123" s="16">
        <f>SUM(D125,D130)</f>
        <v>5670</v>
      </c>
      <c r="E123" s="16">
        <f>SUM(E124,E130)</f>
        <v>5212.700000000001</v>
      </c>
      <c r="F123" s="46">
        <f t="shared" si="11"/>
        <v>84.28475106837435</v>
      </c>
      <c r="G123" s="46">
        <f t="shared" si="9"/>
        <v>91.93474426807762</v>
      </c>
      <c r="I123" s="1"/>
      <c r="J123" s="1"/>
      <c r="K123" s="1"/>
    </row>
    <row r="124" spans="1:11" ht="12.75">
      <c r="A124" s="66" t="s">
        <v>148</v>
      </c>
      <c r="B124" s="18"/>
      <c r="C124" s="18">
        <f aca="true" t="shared" si="15" ref="C124:E125">SUM(C125)</f>
        <v>4955.87</v>
      </c>
      <c r="D124" s="18">
        <f t="shared" si="15"/>
        <v>1593</v>
      </c>
      <c r="E124" s="18">
        <f t="shared" si="15"/>
        <v>2727.61</v>
      </c>
      <c r="F124" s="40">
        <f t="shared" si="11"/>
        <v>55.03796507979427</v>
      </c>
      <c r="G124" s="40">
        <f t="shared" si="9"/>
        <v>171.22473320778406</v>
      </c>
      <c r="I124" s="1"/>
      <c r="J124" s="1"/>
      <c r="K124" s="1"/>
    </row>
    <row r="125" spans="1:11" ht="25.5">
      <c r="A125" s="67" t="s">
        <v>149</v>
      </c>
      <c r="B125" s="21"/>
      <c r="C125" s="21">
        <f t="shared" si="15"/>
        <v>4955.87</v>
      </c>
      <c r="D125" s="21">
        <f t="shared" si="15"/>
        <v>1593</v>
      </c>
      <c r="E125" s="21">
        <f t="shared" si="15"/>
        <v>2727.61</v>
      </c>
      <c r="F125" s="42">
        <f t="shared" si="11"/>
        <v>55.03796507979427</v>
      </c>
      <c r="G125" s="42">
        <f t="shared" si="9"/>
        <v>171.22473320778406</v>
      </c>
      <c r="I125" s="1"/>
      <c r="J125" s="1"/>
      <c r="K125" s="1"/>
    </row>
    <row r="126" spans="1:11" ht="12.75">
      <c r="A126" s="23" t="s">
        <v>131</v>
      </c>
      <c r="B126" s="68"/>
      <c r="C126" s="69">
        <f>SUM(C127:C129)</f>
        <v>4955.87</v>
      </c>
      <c r="D126" s="69">
        <f>SUM(D127:D129)</f>
        <v>1593</v>
      </c>
      <c r="E126" s="69">
        <f>SUM(E127:E129)</f>
        <v>2727.61</v>
      </c>
      <c r="F126" s="24">
        <f t="shared" si="11"/>
        <v>55.03796507979427</v>
      </c>
      <c r="G126" s="24">
        <f t="shared" si="9"/>
        <v>171.22473320778406</v>
      </c>
      <c r="I126" s="1"/>
      <c r="J126" s="1"/>
      <c r="K126" s="1"/>
    </row>
    <row r="127" spans="1:12" ht="12.75">
      <c r="A127" s="58" t="s">
        <v>127</v>
      </c>
      <c r="B127" s="28"/>
      <c r="C127" s="28">
        <v>0</v>
      </c>
      <c r="D127" s="28">
        <v>0</v>
      </c>
      <c r="E127" s="28">
        <v>0</v>
      </c>
      <c r="F127" s="27" t="e">
        <f t="shared" si="11"/>
        <v>#DIV/0!</v>
      </c>
      <c r="G127" s="27" t="e">
        <f t="shared" si="9"/>
        <v>#DIV/0!</v>
      </c>
      <c r="I127" s="1"/>
      <c r="J127" s="1"/>
      <c r="K127" s="1"/>
      <c r="L127" s="1"/>
    </row>
    <row r="128" spans="1:11" ht="12.75">
      <c r="A128" s="26" t="s">
        <v>128</v>
      </c>
      <c r="B128" s="27"/>
      <c r="C128" s="28">
        <v>4955.87</v>
      </c>
      <c r="D128" s="28">
        <v>531</v>
      </c>
      <c r="E128" s="27">
        <v>2673.61</v>
      </c>
      <c r="F128" s="27">
        <f t="shared" si="11"/>
        <v>53.94834812051164</v>
      </c>
      <c r="G128" s="27">
        <f t="shared" si="9"/>
        <v>503.5047080979284</v>
      </c>
      <c r="I128" s="1"/>
      <c r="J128" s="1"/>
      <c r="K128" s="1"/>
    </row>
    <row r="129" spans="1:11" ht="12.75">
      <c r="A129" s="26" t="s">
        <v>129</v>
      </c>
      <c r="B129" s="27"/>
      <c r="C129" s="28"/>
      <c r="D129" s="28">
        <v>1062</v>
      </c>
      <c r="E129" s="27">
        <v>54</v>
      </c>
      <c r="F129" s="27" t="e">
        <f t="shared" si="11"/>
        <v>#DIV/0!</v>
      </c>
      <c r="G129" s="27">
        <f t="shared" si="9"/>
        <v>5.084745762711865</v>
      </c>
      <c r="I129" s="1"/>
      <c r="J129" s="1"/>
      <c r="K129" s="1"/>
    </row>
    <row r="130" spans="1:7" ht="12.75">
      <c r="A130" s="17" t="s">
        <v>150</v>
      </c>
      <c r="B130" s="18"/>
      <c r="C130" s="18">
        <f>SUM(C131,C138)</f>
        <v>1228.76</v>
      </c>
      <c r="D130" s="18">
        <f>SUM(D131,D138)</f>
        <v>4077</v>
      </c>
      <c r="E130" s="18">
        <f>SUM(E131,E138)</f>
        <v>2485.09</v>
      </c>
      <c r="F130" s="40">
        <f t="shared" si="11"/>
        <v>202.2437253816856</v>
      </c>
      <c r="G130" s="40">
        <f t="shared" si="9"/>
        <v>60.95388766249694</v>
      </c>
    </row>
    <row r="131" spans="1:7" ht="12.75">
      <c r="A131" s="20" t="s">
        <v>151</v>
      </c>
      <c r="B131" s="21"/>
      <c r="C131" s="21">
        <f>SUM(C132,C135)</f>
        <v>0</v>
      </c>
      <c r="D131" s="21">
        <f>SUM(D132,D135)</f>
        <v>4077</v>
      </c>
      <c r="E131" s="21">
        <f>SUM(E132,E135)</f>
        <v>2485.09</v>
      </c>
      <c r="F131" s="42" t="e">
        <f t="shared" si="11"/>
        <v>#DIV/0!</v>
      </c>
      <c r="G131" s="42">
        <f t="shared" si="9"/>
        <v>60.95388766249694</v>
      </c>
    </row>
    <row r="132" spans="1:7" ht="12.75">
      <c r="A132" s="23" t="s">
        <v>131</v>
      </c>
      <c r="B132" s="24"/>
      <c r="C132" s="25">
        <f>SUM(C133:C134)</f>
        <v>0</v>
      </c>
      <c r="D132" s="25">
        <f>SUM(D133:D134)</f>
        <v>2485</v>
      </c>
      <c r="E132" s="24">
        <f>SUM(E133:E134)</f>
        <v>2485.09</v>
      </c>
      <c r="F132" s="24" t="e">
        <f t="shared" si="11"/>
        <v>#DIV/0!</v>
      </c>
      <c r="G132" s="24">
        <f t="shared" si="9"/>
        <v>100.0036217303823</v>
      </c>
    </row>
    <row r="133" spans="1:7" ht="12.75">
      <c r="A133" s="58" t="s">
        <v>127</v>
      </c>
      <c r="B133" s="27"/>
      <c r="C133" s="28"/>
      <c r="D133" s="28">
        <v>1171</v>
      </c>
      <c r="E133" s="28">
        <v>1171.37</v>
      </c>
      <c r="F133" s="27" t="e">
        <f t="shared" si="11"/>
        <v>#DIV/0!</v>
      </c>
      <c r="G133" s="27">
        <f t="shared" si="9"/>
        <v>100.03159692570452</v>
      </c>
    </row>
    <row r="134" spans="1:7" ht="12.75">
      <c r="A134" s="26" t="s">
        <v>128</v>
      </c>
      <c r="B134" s="27"/>
      <c r="C134" s="28"/>
      <c r="D134" s="28">
        <v>1314</v>
      </c>
      <c r="E134" s="28">
        <v>1313.72</v>
      </c>
      <c r="F134" s="27" t="e">
        <f t="shared" si="11"/>
        <v>#DIV/0!</v>
      </c>
      <c r="G134" s="27">
        <f t="shared" si="9"/>
        <v>99.97869101978691</v>
      </c>
    </row>
    <row r="135" spans="1:7" ht="12.75">
      <c r="A135" s="23" t="s">
        <v>136</v>
      </c>
      <c r="B135" s="25"/>
      <c r="C135" s="24">
        <f>SUM(C136)</f>
        <v>0</v>
      </c>
      <c r="D135" s="24">
        <f>SUM(D136,D137)</f>
        <v>1592</v>
      </c>
      <c r="E135" s="24">
        <f>SUM(E136:E137)</f>
        <v>0</v>
      </c>
      <c r="F135" s="27" t="e">
        <f t="shared" si="11"/>
        <v>#DIV/0!</v>
      </c>
      <c r="G135" s="27">
        <f t="shared" si="9"/>
        <v>0</v>
      </c>
    </row>
    <row r="136" spans="1:7" ht="13.5" customHeight="1">
      <c r="A136" s="49" t="s">
        <v>140</v>
      </c>
      <c r="B136" s="28"/>
      <c r="C136" s="27"/>
      <c r="D136" s="27">
        <v>1327</v>
      </c>
      <c r="E136" s="27"/>
      <c r="F136" s="27" t="e">
        <f t="shared" si="11"/>
        <v>#DIV/0!</v>
      </c>
      <c r="G136" s="27">
        <f t="shared" si="9"/>
        <v>0</v>
      </c>
    </row>
    <row r="137" spans="1:7" ht="12" customHeight="1">
      <c r="A137" s="26" t="s">
        <v>137</v>
      </c>
      <c r="B137" s="27"/>
      <c r="C137" s="27">
        <v>0</v>
      </c>
      <c r="D137" s="27">
        <v>265</v>
      </c>
      <c r="E137" s="28"/>
      <c r="F137" s="27" t="e">
        <f t="shared" si="11"/>
        <v>#DIV/0!</v>
      </c>
      <c r="G137" s="27">
        <f t="shared" si="9"/>
        <v>0</v>
      </c>
    </row>
    <row r="138" spans="1:13" ht="25.5">
      <c r="A138" s="20" t="s">
        <v>152</v>
      </c>
      <c r="B138" s="21"/>
      <c r="C138" s="21">
        <f>SUM(C139)</f>
        <v>1228.76</v>
      </c>
      <c r="D138" s="21">
        <f>SUM(D139)</f>
        <v>0</v>
      </c>
      <c r="E138" s="21">
        <f>SUM(E139)</f>
        <v>0</v>
      </c>
      <c r="F138" s="42">
        <f t="shared" si="11"/>
        <v>0</v>
      </c>
      <c r="G138" s="42" t="e">
        <f t="shared" si="9"/>
        <v>#DIV/0!</v>
      </c>
      <c r="M138" s="1"/>
    </row>
    <row r="139" spans="1:7" ht="12.75">
      <c r="A139" s="23" t="s">
        <v>131</v>
      </c>
      <c r="B139" s="24"/>
      <c r="C139" s="25">
        <f>SUM(C140:C141)</f>
        <v>1228.76</v>
      </c>
      <c r="D139" s="25">
        <f>SUM(D140:D141)</f>
        <v>0</v>
      </c>
      <c r="E139" s="24">
        <f>SUM(E140:E141)</f>
        <v>0</v>
      </c>
      <c r="F139" s="24">
        <f t="shared" si="11"/>
        <v>0</v>
      </c>
      <c r="G139" s="24" t="e">
        <f t="shared" si="9"/>
        <v>#DIV/0!</v>
      </c>
    </row>
    <row r="140" spans="1:7" ht="12.75">
      <c r="A140" s="58" t="s">
        <v>127</v>
      </c>
      <c r="B140" s="27"/>
      <c r="C140" s="28">
        <v>0</v>
      </c>
      <c r="D140" s="28">
        <v>0</v>
      </c>
      <c r="E140" s="28">
        <v>0</v>
      </c>
      <c r="F140" s="27" t="e">
        <f t="shared" si="11"/>
        <v>#DIV/0!</v>
      </c>
      <c r="G140" s="27" t="e">
        <f t="shared" si="9"/>
        <v>#DIV/0!</v>
      </c>
    </row>
    <row r="141" spans="1:7" ht="12.75">
      <c r="A141" s="26" t="s">
        <v>128</v>
      </c>
      <c r="B141" s="27"/>
      <c r="C141" s="28">
        <v>1228.76</v>
      </c>
      <c r="D141" s="28">
        <v>0</v>
      </c>
      <c r="E141" s="28">
        <v>0</v>
      </c>
      <c r="F141" s="27">
        <f t="shared" si="11"/>
        <v>0</v>
      </c>
      <c r="G141" s="27" t="e">
        <f t="shared" si="9"/>
        <v>#DIV/0!</v>
      </c>
    </row>
    <row r="142" spans="1:7" ht="12.75">
      <c r="A142" s="15" t="s">
        <v>153</v>
      </c>
      <c r="B142" s="16"/>
      <c r="C142" s="16">
        <f>SUM(C143)</f>
        <v>6229.23</v>
      </c>
      <c r="D142" s="16">
        <f>SUM(D143,D153)</f>
        <v>17809</v>
      </c>
      <c r="E142" s="16">
        <f>SUM(E143)</f>
        <v>8424.01</v>
      </c>
      <c r="F142" s="46">
        <f t="shared" si="11"/>
        <v>135.23356819382172</v>
      </c>
      <c r="G142" s="46">
        <f t="shared" si="9"/>
        <v>47.30198214385985</v>
      </c>
    </row>
    <row r="143" spans="1:7" ht="12.75">
      <c r="A143" s="17" t="s">
        <v>154</v>
      </c>
      <c r="B143" s="18"/>
      <c r="C143" s="18">
        <f>SUM(C144,C153)</f>
        <v>6229.23</v>
      </c>
      <c r="D143" s="29">
        <f>SUM(D144,D152)</f>
        <v>17256</v>
      </c>
      <c r="E143" s="18">
        <f>SUM(E144,E148,E152)</f>
        <v>8424.01</v>
      </c>
      <c r="F143" s="40">
        <f t="shared" si="11"/>
        <v>135.23356819382172</v>
      </c>
      <c r="G143" s="40">
        <f t="shared" si="9"/>
        <v>48.81786045433473</v>
      </c>
    </row>
    <row r="144" spans="1:7" ht="12.75">
      <c r="A144" s="20" t="s">
        <v>155</v>
      </c>
      <c r="B144" s="21"/>
      <c r="C144" s="21">
        <f>SUM(C145,C149)</f>
        <v>6229.23</v>
      </c>
      <c r="D144" s="21">
        <f>SUM(D145,D149)</f>
        <v>10857</v>
      </c>
      <c r="E144" s="21">
        <f>SUM(E145,E149)</f>
        <v>8033.31</v>
      </c>
      <c r="F144" s="42">
        <f t="shared" si="11"/>
        <v>128.96152493967955</v>
      </c>
      <c r="G144" s="42">
        <f t="shared" si="9"/>
        <v>73.9919867366676</v>
      </c>
    </row>
    <row r="145" spans="1:7" ht="12.75">
      <c r="A145" s="23" t="s">
        <v>70</v>
      </c>
      <c r="B145" s="25"/>
      <c r="C145" s="25">
        <f>SUM(C146:C147,C148)</f>
        <v>6191.83</v>
      </c>
      <c r="D145" s="25">
        <f>SUM(D146,D147,D148)</f>
        <v>10817</v>
      </c>
      <c r="E145" s="25">
        <f>SUM(E146:E147)</f>
        <v>8008.4400000000005</v>
      </c>
      <c r="F145" s="24">
        <f t="shared" si="11"/>
        <v>129.3388222867876</v>
      </c>
      <c r="G145" s="24">
        <f t="shared" si="9"/>
        <v>74.03568457058334</v>
      </c>
    </row>
    <row r="146" spans="1:7" ht="12.75">
      <c r="A146" s="26" t="s">
        <v>84</v>
      </c>
      <c r="B146" s="8"/>
      <c r="C146" s="28">
        <v>1385.91</v>
      </c>
      <c r="D146" s="28">
        <v>6172</v>
      </c>
      <c r="E146" s="28">
        <v>5477.26</v>
      </c>
      <c r="F146" s="27">
        <f t="shared" si="11"/>
        <v>395.21036719556105</v>
      </c>
      <c r="G146" s="27">
        <f t="shared" si="9"/>
        <v>88.74368114063513</v>
      </c>
    </row>
    <row r="147" spans="1:7" ht="12.75">
      <c r="A147" s="26" t="s">
        <v>85</v>
      </c>
      <c r="B147" s="28"/>
      <c r="C147" s="28">
        <v>4805.92</v>
      </c>
      <c r="D147" s="28">
        <v>3318</v>
      </c>
      <c r="E147" s="28">
        <v>2531.18</v>
      </c>
      <c r="F147" s="27">
        <f t="shared" si="11"/>
        <v>52.6679595165962</v>
      </c>
      <c r="G147" s="27">
        <f t="shared" si="9"/>
        <v>76.28631705846895</v>
      </c>
    </row>
    <row r="148" spans="1:7" ht="12.75">
      <c r="A148" s="26" t="s">
        <v>156</v>
      </c>
      <c r="B148" s="28"/>
      <c r="C148" s="28">
        <v>0</v>
      </c>
      <c r="D148" s="28">
        <v>1327</v>
      </c>
      <c r="E148" s="28">
        <v>106.82</v>
      </c>
      <c r="F148" s="27"/>
      <c r="G148" s="27"/>
    </row>
    <row r="149" spans="1:7" ht="12.75">
      <c r="A149" s="23" t="s">
        <v>87</v>
      </c>
      <c r="B149" s="68"/>
      <c r="C149" s="25">
        <f>SUM(C150)</f>
        <v>37.4</v>
      </c>
      <c r="D149" s="25">
        <f>SUM(D150)</f>
        <v>40</v>
      </c>
      <c r="E149" s="24">
        <f>SUM(E150)</f>
        <v>24.87</v>
      </c>
      <c r="F149" s="24">
        <f t="shared" si="11"/>
        <v>66.49732620320856</v>
      </c>
      <c r="G149" s="24">
        <f t="shared" si="9"/>
        <v>62.175000000000004</v>
      </c>
    </row>
    <row r="150" spans="1:7" ht="12.75">
      <c r="A150" s="23" t="s">
        <v>157</v>
      </c>
      <c r="B150" s="68"/>
      <c r="C150" s="25">
        <v>37.4</v>
      </c>
      <c r="D150" s="25">
        <v>40</v>
      </c>
      <c r="E150" s="24">
        <v>24.87</v>
      </c>
      <c r="F150" s="24"/>
      <c r="G150" s="24"/>
    </row>
    <row r="151" spans="1:7" ht="12.75">
      <c r="A151" s="23" t="s">
        <v>158</v>
      </c>
      <c r="B151" s="68"/>
      <c r="C151" s="25">
        <f>SUM(C152)</f>
        <v>0</v>
      </c>
      <c r="D151" s="25">
        <f>SUM(D152)</f>
        <v>6399</v>
      </c>
      <c r="E151" s="24">
        <f>SUM(E152)</f>
        <v>283.88</v>
      </c>
      <c r="F151" s="24"/>
      <c r="G151" s="24"/>
    </row>
    <row r="152" spans="1:7" ht="12.75">
      <c r="A152" s="26" t="s">
        <v>159</v>
      </c>
      <c r="B152" s="53"/>
      <c r="C152" s="28">
        <v>0</v>
      </c>
      <c r="D152" s="28">
        <v>6399</v>
      </c>
      <c r="E152" s="27">
        <v>283.88</v>
      </c>
      <c r="F152" s="27" t="e">
        <f t="shared" si="11"/>
        <v>#DIV/0!</v>
      </c>
      <c r="G152" s="27">
        <f t="shared" si="9"/>
        <v>4.436318174714799</v>
      </c>
    </row>
    <row r="153" spans="1:7" ht="25.5">
      <c r="A153" s="20" t="s">
        <v>160</v>
      </c>
      <c r="B153" s="42"/>
      <c r="C153" s="30">
        <f>SUM(C154,C160)</f>
        <v>0</v>
      </c>
      <c r="D153" s="30">
        <f>SUM(D154,D158,D160)</f>
        <v>553</v>
      </c>
      <c r="E153" s="42">
        <f>SUM(E154,E158,E160)</f>
        <v>0</v>
      </c>
      <c r="F153" s="42" t="e">
        <f t="shared" si="11"/>
        <v>#DIV/0!</v>
      </c>
      <c r="G153" s="42">
        <f t="shared" si="9"/>
        <v>0</v>
      </c>
    </row>
    <row r="154" spans="1:7" ht="12.75">
      <c r="A154" s="23" t="s">
        <v>70</v>
      </c>
      <c r="B154" s="24"/>
      <c r="C154" s="25">
        <f>SUM(C155,C156,C157)</f>
        <v>0</v>
      </c>
      <c r="D154" s="25">
        <f>SUM(D155,D156,D157)</f>
        <v>553</v>
      </c>
      <c r="E154" s="24">
        <f>SUM(E155,E156,E157)</f>
        <v>0</v>
      </c>
      <c r="F154" s="24" t="e">
        <f t="shared" si="11"/>
        <v>#DIV/0!</v>
      </c>
      <c r="G154" s="24">
        <f t="shared" si="9"/>
        <v>0</v>
      </c>
    </row>
    <row r="155" spans="1:12" ht="12.75">
      <c r="A155" s="26" t="s">
        <v>84</v>
      </c>
      <c r="B155" s="53"/>
      <c r="C155" s="28">
        <v>0</v>
      </c>
      <c r="D155" s="28">
        <v>553</v>
      </c>
      <c r="E155" s="27">
        <v>0</v>
      </c>
      <c r="F155" s="27" t="e">
        <f t="shared" si="11"/>
        <v>#DIV/0!</v>
      </c>
      <c r="G155" s="27">
        <f t="shared" si="9"/>
        <v>0</v>
      </c>
      <c r="L155" s="1"/>
    </row>
    <row r="156" spans="1:7" ht="12.75">
      <c r="A156" s="26" t="s">
        <v>85</v>
      </c>
      <c r="B156" s="70"/>
      <c r="C156" s="71">
        <v>0</v>
      </c>
      <c r="D156" s="72">
        <v>0</v>
      </c>
      <c r="E156" s="73">
        <v>0</v>
      </c>
      <c r="F156" s="27" t="e">
        <f t="shared" si="11"/>
        <v>#DIV/0!</v>
      </c>
      <c r="G156" s="27" t="e">
        <f t="shared" si="9"/>
        <v>#DIV/0!</v>
      </c>
    </row>
    <row r="157" spans="1:7" ht="12.75">
      <c r="A157" s="26" t="s">
        <v>86</v>
      </c>
      <c r="B157" s="53"/>
      <c r="C157" s="28">
        <v>0</v>
      </c>
      <c r="D157" s="28">
        <v>0</v>
      </c>
      <c r="E157" s="27">
        <v>0</v>
      </c>
      <c r="F157" s="27" t="e">
        <f t="shared" si="11"/>
        <v>#DIV/0!</v>
      </c>
      <c r="G157" s="27" t="e">
        <f t="shared" si="9"/>
        <v>#DIV/0!</v>
      </c>
    </row>
    <row r="158" spans="1:7" ht="12.75">
      <c r="A158" s="23" t="s">
        <v>87</v>
      </c>
      <c r="B158" s="68"/>
      <c r="C158" s="25">
        <f>SUM(C159)</f>
        <v>0</v>
      </c>
      <c r="D158" s="25">
        <f>SUM(D159)</f>
        <v>0</v>
      </c>
      <c r="E158" s="24">
        <f>SUM(E159)</f>
        <v>0</v>
      </c>
      <c r="F158" s="24" t="e">
        <f t="shared" si="11"/>
        <v>#DIV/0!</v>
      </c>
      <c r="G158" s="24" t="e">
        <f t="shared" si="9"/>
        <v>#DIV/0!</v>
      </c>
    </row>
    <row r="159" spans="1:7" ht="12.75">
      <c r="A159" s="26" t="s">
        <v>88</v>
      </c>
      <c r="B159" s="53"/>
      <c r="C159" s="28">
        <v>0</v>
      </c>
      <c r="D159" s="28">
        <v>0</v>
      </c>
      <c r="E159" s="27">
        <v>0</v>
      </c>
      <c r="F159" s="27" t="e">
        <f t="shared" si="11"/>
        <v>#DIV/0!</v>
      </c>
      <c r="G159" s="27" t="e">
        <f t="shared" si="9"/>
        <v>#DIV/0!</v>
      </c>
    </row>
    <row r="160" spans="1:7" ht="25.5">
      <c r="A160" s="23" t="s">
        <v>161</v>
      </c>
      <c r="B160" s="68"/>
      <c r="C160" s="25">
        <f>SUM(C161)</f>
        <v>0</v>
      </c>
      <c r="D160" s="25">
        <f>SUM(D161)</f>
        <v>0</v>
      </c>
      <c r="E160" s="24">
        <f>SUM(E161)</f>
        <v>0</v>
      </c>
      <c r="F160" s="24" t="e">
        <f t="shared" si="11"/>
        <v>#DIV/0!</v>
      </c>
      <c r="G160" s="24" t="e">
        <f t="shared" si="9"/>
        <v>#DIV/0!</v>
      </c>
    </row>
    <row r="161" spans="1:7" ht="12.75" customHeight="1">
      <c r="A161" s="26" t="s">
        <v>162</v>
      </c>
      <c r="B161" s="27"/>
      <c r="C161" s="28">
        <v>0</v>
      </c>
      <c r="D161" s="28">
        <v>0</v>
      </c>
      <c r="E161" s="27">
        <v>0</v>
      </c>
      <c r="F161" s="27" t="e">
        <f t="shared" si="11"/>
        <v>#DIV/0!</v>
      </c>
      <c r="G161" s="27" t="e">
        <f aca="true" t="shared" si="16" ref="G161:G184">SUM(E161/D161*100)</f>
        <v>#DIV/0!</v>
      </c>
    </row>
    <row r="162" spans="1:7" ht="12.75" customHeight="1">
      <c r="A162" s="47" t="s">
        <v>163</v>
      </c>
      <c r="B162" s="46"/>
      <c r="C162" s="16">
        <f>SUM(C163,C168,C172)</f>
        <v>8958.79</v>
      </c>
      <c r="D162" s="16">
        <f>SUM(D163,D168,D172)</f>
        <v>27834</v>
      </c>
      <c r="E162" s="54">
        <f>SUM(E163,E168,E172)</f>
        <v>13750.669999999998</v>
      </c>
      <c r="F162" s="46">
        <f t="shared" si="11"/>
        <v>153.48802684291067</v>
      </c>
      <c r="G162" s="46">
        <f t="shared" si="16"/>
        <v>49.40242149888625</v>
      </c>
    </row>
    <row r="163" spans="1:7" ht="12.75">
      <c r="A163" s="17" t="s">
        <v>164</v>
      </c>
      <c r="B163" s="19"/>
      <c r="C163" s="18">
        <f aca="true" t="shared" si="17" ref="C163:E164">SUM(C164)</f>
        <v>2239.7</v>
      </c>
      <c r="D163" s="18">
        <f t="shared" si="17"/>
        <v>4256</v>
      </c>
      <c r="E163" s="19">
        <f t="shared" si="17"/>
        <v>2314.68</v>
      </c>
      <c r="F163" s="40">
        <f t="shared" si="11"/>
        <v>103.34776979059697</v>
      </c>
      <c r="G163" s="40">
        <f t="shared" si="16"/>
        <v>54.386278195488714</v>
      </c>
    </row>
    <row r="164" spans="1:7" ht="12.75">
      <c r="A164" s="20" t="s">
        <v>122</v>
      </c>
      <c r="B164" s="22"/>
      <c r="C164" s="21">
        <f t="shared" si="17"/>
        <v>2239.7</v>
      </c>
      <c r="D164" s="21">
        <f t="shared" si="17"/>
        <v>4256</v>
      </c>
      <c r="E164" s="22">
        <f t="shared" si="17"/>
        <v>2314.68</v>
      </c>
      <c r="F164" s="42">
        <f aca="true" t="shared" si="18" ref="F164:F184">SUM(E164/C164*100)</f>
        <v>103.34776979059697</v>
      </c>
      <c r="G164" s="42">
        <f t="shared" si="16"/>
        <v>54.386278195488714</v>
      </c>
    </row>
    <row r="165" spans="1:7" ht="12.75">
      <c r="A165" s="23" t="s">
        <v>91</v>
      </c>
      <c r="B165" s="24"/>
      <c r="C165" s="25">
        <f>SUM(C166:C167)</f>
        <v>2239.7</v>
      </c>
      <c r="D165" s="25">
        <f>SUM(D166:D167)</f>
        <v>4256</v>
      </c>
      <c r="E165" s="24">
        <f>SUM(E166:E167)</f>
        <v>2314.68</v>
      </c>
      <c r="F165" s="24">
        <f t="shared" si="18"/>
        <v>103.34776979059697</v>
      </c>
      <c r="G165" s="24">
        <f t="shared" si="16"/>
        <v>54.386278195488714</v>
      </c>
    </row>
    <row r="166" spans="1:7" ht="12.75">
      <c r="A166" s="26" t="s">
        <v>92</v>
      </c>
      <c r="B166" s="27"/>
      <c r="C166" s="28">
        <v>2239.7</v>
      </c>
      <c r="D166" s="28">
        <v>4106</v>
      </c>
      <c r="E166" s="27">
        <v>2239.68</v>
      </c>
      <c r="F166" s="27">
        <f t="shared" si="18"/>
        <v>99.99910702326204</v>
      </c>
      <c r="G166" s="27">
        <f t="shared" si="16"/>
        <v>54.54651729176814</v>
      </c>
    </row>
    <row r="167" spans="1:9" ht="12.75">
      <c r="A167" s="26" t="s">
        <v>93</v>
      </c>
      <c r="B167" s="27"/>
      <c r="C167" s="28">
        <v>0</v>
      </c>
      <c r="D167" s="28">
        <v>150</v>
      </c>
      <c r="E167" s="27">
        <v>75</v>
      </c>
      <c r="F167" s="27" t="e">
        <f t="shared" si="18"/>
        <v>#DIV/0!</v>
      </c>
      <c r="G167" s="27">
        <f t="shared" si="16"/>
        <v>50</v>
      </c>
      <c r="I167" s="1"/>
    </row>
    <row r="168" spans="1:7" ht="25.5">
      <c r="A168" s="17" t="s">
        <v>165</v>
      </c>
      <c r="B168" s="19"/>
      <c r="C168" s="18">
        <f aca="true" t="shared" si="19" ref="C168:E170">SUM(C169)</f>
        <v>0</v>
      </c>
      <c r="D168" s="18">
        <f t="shared" si="19"/>
        <v>10810</v>
      </c>
      <c r="E168" s="19">
        <f t="shared" si="19"/>
        <v>4491.89</v>
      </c>
      <c r="F168" s="40" t="e">
        <f t="shared" si="18"/>
        <v>#DIV/0!</v>
      </c>
      <c r="G168" s="40">
        <f t="shared" si="16"/>
        <v>41.553098982423684</v>
      </c>
    </row>
    <row r="169" spans="1:7" ht="25.5">
      <c r="A169" s="20" t="s">
        <v>149</v>
      </c>
      <c r="B169" s="22"/>
      <c r="C169" s="21">
        <f t="shared" si="19"/>
        <v>0</v>
      </c>
      <c r="D169" s="21">
        <f t="shared" si="19"/>
        <v>10810</v>
      </c>
      <c r="E169" s="22">
        <f t="shared" si="19"/>
        <v>4491.89</v>
      </c>
      <c r="F169" s="42" t="e">
        <f t="shared" si="18"/>
        <v>#DIV/0!</v>
      </c>
      <c r="G169" s="42">
        <f t="shared" si="16"/>
        <v>41.553098982423684</v>
      </c>
    </row>
    <row r="170" spans="1:7" ht="12.75">
      <c r="A170" s="23" t="s">
        <v>117</v>
      </c>
      <c r="B170" s="24"/>
      <c r="C170" s="25">
        <f t="shared" si="19"/>
        <v>0</v>
      </c>
      <c r="D170" s="25">
        <f t="shared" si="19"/>
        <v>10810</v>
      </c>
      <c r="E170" s="24">
        <f t="shared" si="19"/>
        <v>4491.89</v>
      </c>
      <c r="F170" s="24" t="e">
        <f t="shared" si="18"/>
        <v>#DIV/0!</v>
      </c>
      <c r="G170" s="24">
        <f t="shared" si="16"/>
        <v>41.553098982423684</v>
      </c>
    </row>
    <row r="171" spans="1:7" ht="12.75">
      <c r="A171" s="26" t="s">
        <v>166</v>
      </c>
      <c r="B171" s="27"/>
      <c r="C171" s="28">
        <v>0</v>
      </c>
      <c r="D171" s="28">
        <v>10810</v>
      </c>
      <c r="E171" s="27">
        <v>4491.89</v>
      </c>
      <c r="F171" s="27" t="e">
        <f t="shared" si="18"/>
        <v>#DIV/0!</v>
      </c>
      <c r="G171" s="27">
        <f t="shared" si="16"/>
        <v>41.553098982423684</v>
      </c>
    </row>
    <row r="172" spans="1:7" ht="12.75">
      <c r="A172" s="17" t="s">
        <v>167</v>
      </c>
      <c r="B172" s="19"/>
      <c r="C172" s="18">
        <f>SUM(C173)</f>
        <v>6719.09</v>
      </c>
      <c r="D172" s="18">
        <f>SUM(D173)</f>
        <v>12768</v>
      </c>
      <c r="E172" s="19">
        <f>SUM(E173)</f>
        <v>6944.099999999999</v>
      </c>
      <c r="F172" s="40">
        <f t="shared" si="18"/>
        <v>103.34881658081673</v>
      </c>
      <c r="G172" s="40">
        <f t="shared" si="16"/>
        <v>54.386748120300744</v>
      </c>
    </row>
    <row r="173" spans="1:9" ht="12.75">
      <c r="A173" s="20" t="s">
        <v>116</v>
      </c>
      <c r="B173" s="22"/>
      <c r="C173" s="21">
        <f>SUM(C174,C178)</f>
        <v>6719.09</v>
      </c>
      <c r="D173" s="21">
        <f>SUM(D174,D178)</f>
        <v>12768</v>
      </c>
      <c r="E173" s="22">
        <f>SUM(E174,E178)</f>
        <v>6944.099999999999</v>
      </c>
      <c r="F173" s="42">
        <f t="shared" si="18"/>
        <v>103.34881658081673</v>
      </c>
      <c r="G173" s="42">
        <f t="shared" si="16"/>
        <v>54.386748120300744</v>
      </c>
      <c r="I173" s="1"/>
    </row>
    <row r="174" spans="1:10" ht="12.75">
      <c r="A174" s="74" t="s">
        <v>168</v>
      </c>
      <c r="B174" s="68"/>
      <c r="C174" s="69">
        <f>SUM(C175:C177)</f>
        <v>6089.47</v>
      </c>
      <c r="D174" s="69">
        <f>SUM(D175:D177)</f>
        <v>12316</v>
      </c>
      <c r="E174" s="68">
        <f>SUM(E175:E177)</f>
        <v>6709.62</v>
      </c>
      <c r="F174" s="24">
        <f t="shared" si="18"/>
        <v>110.18397331787494</v>
      </c>
      <c r="G174" s="24">
        <f t="shared" si="16"/>
        <v>54.47888924975641</v>
      </c>
      <c r="J174" s="1"/>
    </row>
    <row r="175" spans="1:7" ht="12.75">
      <c r="A175" s="26" t="s">
        <v>169</v>
      </c>
      <c r="B175" s="27"/>
      <c r="C175" s="28">
        <v>4859.63</v>
      </c>
      <c r="D175" s="28">
        <v>9257</v>
      </c>
      <c r="E175" s="27">
        <v>5071.94</v>
      </c>
      <c r="F175" s="27">
        <f t="shared" si="18"/>
        <v>104.36885112652607</v>
      </c>
      <c r="G175" s="27">
        <f t="shared" si="16"/>
        <v>54.790320838284536</v>
      </c>
    </row>
    <row r="176" spans="1:10" ht="12.75">
      <c r="A176" s="26" t="s">
        <v>170</v>
      </c>
      <c r="B176" s="27"/>
      <c r="C176" s="28">
        <v>0</v>
      </c>
      <c r="D176" s="28">
        <v>450</v>
      </c>
      <c r="E176" s="27">
        <v>225</v>
      </c>
      <c r="F176" s="27" t="e">
        <f t="shared" si="18"/>
        <v>#DIV/0!</v>
      </c>
      <c r="G176" s="27">
        <f t="shared" si="16"/>
        <v>50</v>
      </c>
      <c r="J176" s="1"/>
    </row>
    <row r="177" spans="1:7" ht="12.75">
      <c r="A177" s="26" t="s">
        <v>171</v>
      </c>
      <c r="B177" s="27"/>
      <c r="C177" s="28">
        <v>1229.84</v>
      </c>
      <c r="D177" s="28">
        <v>2609</v>
      </c>
      <c r="E177" s="27">
        <v>1412.68</v>
      </c>
      <c r="F177" s="27">
        <f t="shared" si="18"/>
        <v>114.8669745657972</v>
      </c>
      <c r="G177" s="27">
        <f t="shared" si="16"/>
        <v>54.14641625143734</v>
      </c>
    </row>
    <row r="178" spans="1:7" ht="12.75">
      <c r="A178" s="23" t="s">
        <v>172</v>
      </c>
      <c r="B178" s="24"/>
      <c r="C178" s="25">
        <f>SUM(C179:C180)</f>
        <v>629.62</v>
      </c>
      <c r="D178" s="25">
        <f>SUM(D179:D180)</f>
        <v>452</v>
      </c>
      <c r="E178" s="24">
        <f>SUM(E179:E180)</f>
        <v>234.48</v>
      </c>
      <c r="F178" s="24">
        <f t="shared" si="18"/>
        <v>37.241510752517385</v>
      </c>
      <c r="G178" s="24">
        <f t="shared" si="16"/>
        <v>51.876106194690266</v>
      </c>
    </row>
    <row r="179" spans="1:7" ht="12.75">
      <c r="A179" s="58" t="s">
        <v>173</v>
      </c>
      <c r="B179" s="75"/>
      <c r="C179" s="76">
        <v>327.93</v>
      </c>
      <c r="D179" s="76">
        <v>352</v>
      </c>
      <c r="E179" s="75">
        <v>234.48</v>
      </c>
      <c r="F179" s="27">
        <f t="shared" si="18"/>
        <v>71.50306467843747</v>
      </c>
      <c r="G179" s="27">
        <f t="shared" si="16"/>
        <v>66.61363636363636</v>
      </c>
    </row>
    <row r="180" spans="1:7" ht="12.75">
      <c r="A180" s="49" t="s">
        <v>174</v>
      </c>
      <c r="B180" s="50"/>
      <c r="C180" s="51">
        <v>301.69</v>
      </c>
      <c r="D180" s="51">
        <v>100</v>
      </c>
      <c r="E180" s="50">
        <v>0</v>
      </c>
      <c r="F180" s="27">
        <f t="shared" si="18"/>
        <v>0</v>
      </c>
      <c r="G180" s="27">
        <f t="shared" si="16"/>
        <v>0</v>
      </c>
    </row>
    <row r="181" spans="1:7" ht="25.5">
      <c r="A181" s="36" t="s">
        <v>165</v>
      </c>
      <c r="B181" s="38"/>
      <c r="C181" s="14">
        <f aca="true" t="shared" si="20" ref="C181:E183">SUM(C182)</f>
        <v>0</v>
      </c>
      <c r="D181" s="14">
        <f t="shared" si="20"/>
        <v>450</v>
      </c>
      <c r="E181" s="77">
        <f t="shared" si="20"/>
        <v>0</v>
      </c>
      <c r="F181" s="46" t="e">
        <f t="shared" si="18"/>
        <v>#DIV/0!</v>
      </c>
      <c r="G181" s="46">
        <f t="shared" si="16"/>
        <v>0</v>
      </c>
    </row>
    <row r="182" spans="1:7" ht="25.5">
      <c r="A182" s="78" t="s">
        <v>175</v>
      </c>
      <c r="B182" s="42"/>
      <c r="C182" s="21">
        <f t="shared" si="20"/>
        <v>0</v>
      </c>
      <c r="D182" s="21">
        <f t="shared" si="20"/>
        <v>450</v>
      </c>
      <c r="E182" s="22">
        <f t="shared" si="20"/>
        <v>0</v>
      </c>
      <c r="F182" s="42" t="e">
        <f t="shared" si="18"/>
        <v>#DIV/0!</v>
      </c>
      <c r="G182" s="42">
        <f t="shared" si="16"/>
        <v>0</v>
      </c>
    </row>
    <row r="183" spans="1:7" ht="12.75">
      <c r="A183" s="23" t="s">
        <v>176</v>
      </c>
      <c r="B183" s="24"/>
      <c r="C183" s="25">
        <f t="shared" si="20"/>
        <v>0</v>
      </c>
      <c r="D183" s="25">
        <f t="shared" si="20"/>
        <v>450</v>
      </c>
      <c r="E183" s="24">
        <f t="shared" si="20"/>
        <v>0</v>
      </c>
      <c r="F183" s="24" t="e">
        <f t="shared" si="18"/>
        <v>#DIV/0!</v>
      </c>
      <c r="G183" s="24">
        <f t="shared" si="16"/>
        <v>0</v>
      </c>
    </row>
    <row r="184" spans="1:7" ht="12.75">
      <c r="A184" s="49" t="s">
        <v>177</v>
      </c>
      <c r="B184" s="50"/>
      <c r="C184" s="51">
        <v>0</v>
      </c>
      <c r="D184" s="51">
        <v>450</v>
      </c>
      <c r="E184" s="50">
        <v>0</v>
      </c>
      <c r="F184" s="27" t="e">
        <f t="shared" si="18"/>
        <v>#DIV/0!</v>
      </c>
      <c r="G184" s="27">
        <f t="shared" si="16"/>
        <v>0</v>
      </c>
    </row>
    <row r="185" spans="1:7" ht="25.5">
      <c r="A185" s="79" t="s">
        <v>178</v>
      </c>
      <c r="B185" s="38"/>
      <c r="C185" s="37"/>
      <c r="D185" s="37">
        <f>SUM(D186)</f>
        <v>80</v>
      </c>
      <c r="E185" s="38">
        <f>SUM(E186)</f>
        <v>0</v>
      </c>
      <c r="F185" s="38"/>
      <c r="G185" s="38"/>
    </row>
    <row r="186" spans="1:7" ht="12.75">
      <c r="A186" s="49" t="s">
        <v>179</v>
      </c>
      <c r="B186" s="51"/>
      <c r="C186" s="51">
        <v>0</v>
      </c>
      <c r="D186" s="2">
        <f>SUM(D187)</f>
        <v>80</v>
      </c>
      <c r="E186" s="50">
        <f>SUM(E187)</f>
        <v>0</v>
      </c>
      <c r="F186" s="50"/>
      <c r="G186" s="27"/>
    </row>
    <row r="187" spans="1:7" ht="12.75">
      <c r="A187" s="80" t="s">
        <v>180</v>
      </c>
      <c r="B187" s="27"/>
      <c r="C187" s="28">
        <v>0</v>
      </c>
      <c r="D187" s="28">
        <v>80</v>
      </c>
      <c r="E187" s="27">
        <v>0</v>
      </c>
      <c r="F187" s="27"/>
      <c r="G187" s="27"/>
    </row>
  </sheetData>
  <sheetProtection/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II. POSEBNI DIO KONSOLIDIRANOG PRORAČUNA</dc:title>
  <dc:subject/>
  <dc:creator>MARINA PETRC TOMIĆ</dc:creator>
  <cp:keywords/>
  <dc:description/>
  <cp:lastModifiedBy>Marijana Bendiš</cp:lastModifiedBy>
  <cp:lastPrinted>2023-07-25T10:59:37Z</cp:lastPrinted>
  <dcterms:created xsi:type="dcterms:W3CDTF">2022-07-18T13:38:07Z</dcterms:created>
  <dcterms:modified xsi:type="dcterms:W3CDTF">2024-03-01T10:21:50Z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C9518695C36A44CEABB41C311D925C62_13</vt:lpwstr>
  </property>
  <property fmtid="{D5CDD505-2E9C-101B-9397-08002B2CF9AE}" pid="3" name="KSOProductBuildVer">
    <vt:lpwstr>1033-12.2.0.13201</vt:lpwstr>
  </property>
</Properties>
</file>